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1. DIVCONT\8. Relatório de Gestão Fiscal\2022\3º Quadrimestre\"/>
    </mc:Choice>
  </mc:AlternateContent>
  <bookViews>
    <workbookView xWindow="0" yWindow="0" windowWidth="28800" windowHeight="11400" tabRatio="841" activeTab="4"/>
  </bookViews>
  <sheets>
    <sheet name="Anexo 1 - Pessoal E, DF e M" sheetId="78" r:id="rId1"/>
    <sheet name="Anexo 5 - Disp. e RP Out Pod " sheetId="72" r:id="rId2"/>
    <sheet name="Anexo 6 - Simpl. Outros Poderes" sheetId="70" r:id="rId3"/>
    <sheet name="anexo 5 FDI" sheetId="79" r:id="rId4"/>
    <sheet name="Anexo 6 FDI" sheetId="80" r:id="rId5"/>
  </sheets>
  <definedNames>
    <definedName name="Ações" localSheetId="0">#REF!</definedName>
    <definedName name="Ações" localSheetId="1">#REF!</definedName>
    <definedName name="Ações" localSheetId="2">#REF!</definedName>
    <definedName name="Ações">#REF!</definedName>
    <definedName name="_xlnm.Print_Area" localSheetId="1">'Anexo 5 - Disp. e RP Out Pod '!$A$1:$K$37</definedName>
    <definedName name="Cancela" localSheetId="0">#REF!,#REF!</definedName>
    <definedName name="Cancela" localSheetId="1">#REF!,#REF!</definedName>
    <definedName name="Cancela" localSheetId="2">#REF!,#REF!</definedName>
    <definedName name="Cancela">#REF!,#REF!</definedName>
    <definedName name="ClassPrevAtu" localSheetId="0">#REF!</definedName>
    <definedName name="ClassPrevAtu" localSheetId="1">#REF!</definedName>
    <definedName name="ClassPrevAtu" localSheetId="2">#REF!</definedName>
    <definedName name="ClassPrevAtu">#REF!</definedName>
    <definedName name="ClassPrevInicial" localSheetId="0">#REF!</definedName>
    <definedName name="ClassPrevInicial" localSheetId="1">#REF!</definedName>
    <definedName name="ClassPrevInicial" localSheetId="2">#REF!</definedName>
    <definedName name="ClassPrevInicial">#REF!</definedName>
    <definedName name="ClassRecAnt" localSheetId="0">#REF!</definedName>
    <definedName name="ClassRecAnt" localSheetId="1">#REF!</definedName>
    <definedName name="ClassRecAnt" localSheetId="2">#REF!</definedName>
    <definedName name="ClassRecAnt">#REF!</definedName>
    <definedName name="ClassRecBim" localSheetId="0">#REF!</definedName>
    <definedName name="ClassRecBim" localSheetId="1">#REF!</definedName>
    <definedName name="ClassRecBim">#REF!</definedName>
    <definedName name="ClassRecNoBim" localSheetId="0">#REF!</definedName>
    <definedName name="ClassRecNoBim" localSheetId="1">#REF!</definedName>
    <definedName name="ClassRecNoBim">#REF!</definedName>
    <definedName name="CritEx" localSheetId="0">#REF!</definedName>
    <definedName name="CritEx" localSheetId="1">#REF!</definedName>
    <definedName name="CritEx">#REF!</definedName>
    <definedName name="DespAcao" localSheetId="0">#REF!</definedName>
    <definedName name="DespAcao" localSheetId="1">#REF!</definedName>
    <definedName name="DespAcao">#REF!</definedName>
    <definedName name="DespElem" localSheetId="0">#REF!</definedName>
    <definedName name="DespElem" localSheetId="1">#REF!</definedName>
    <definedName name="DespElem">#REF!</definedName>
    <definedName name="doExeAnt" localSheetId="0">#REF!</definedName>
    <definedName name="doExeAnt" localSheetId="1">#REF!</definedName>
    <definedName name="doExeAnt">#REF!</definedName>
    <definedName name="doExercicio" localSheetId="0">#REF!</definedName>
    <definedName name="doExercicio" localSheetId="1">#REF!</definedName>
    <definedName name="doExercicio">#REF!</definedName>
    <definedName name="DotacaoAtualizada" localSheetId="0">#REF!</definedName>
    <definedName name="DotacaoAtualizada" localSheetId="1">#REF!</definedName>
    <definedName name="DotacaoAtualizada">#REF!</definedName>
    <definedName name="DotacaoInicial" localSheetId="0">#REF!</definedName>
    <definedName name="DotacaoInicial" localSheetId="1">#REF!</definedName>
    <definedName name="DotacaoInicial">#REF!</definedName>
    <definedName name="dsfrw" localSheetId="0">#REF!,#REF!</definedName>
    <definedName name="dsfrw" localSheetId="1">#REF!,#REF!</definedName>
    <definedName name="dsfrw" localSheetId="2">#REF!,#REF!</definedName>
    <definedName name="dsfrw">#REF!,#REF!</definedName>
    <definedName name="Elementos" localSheetId="0">#REF!</definedName>
    <definedName name="Elementos" localSheetId="1">#REF!</definedName>
    <definedName name="Elementos" localSheetId="2">#REF!</definedName>
    <definedName name="Elementos">#REF!</definedName>
    <definedName name="fdsafs" localSheetId="0">#REF!,#REF!</definedName>
    <definedName name="fdsafs" localSheetId="1">#REF!,#REF!</definedName>
    <definedName name="fdsafs" localSheetId="2">#REF!,#REF!</definedName>
    <definedName name="fdsafs">#REF!,#REF!</definedName>
    <definedName name="fdsf" localSheetId="0">#REF!</definedName>
    <definedName name="fdsf" localSheetId="1">#REF!</definedName>
    <definedName name="fdsf" localSheetId="2">#REF!</definedName>
    <definedName name="fdsf">#REF!</definedName>
    <definedName name="fhksjd" localSheetId="0">#REF!,#REF!</definedName>
    <definedName name="fhksjd" localSheetId="1">#REF!,#REF!</definedName>
    <definedName name="fhksjd" localSheetId="2">#REF!,#REF!</definedName>
    <definedName name="fhksjd">#REF!,#REF!</definedName>
    <definedName name="fsdfs" localSheetId="0">#REF!</definedName>
    <definedName name="fsdfs" localSheetId="1">#REF!</definedName>
    <definedName name="fsdfs" localSheetId="2">#REF!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 localSheetId="1">#REF!</definedName>
    <definedName name="LiqAteBimAnt" localSheetId="2">#REF!</definedName>
    <definedName name="LiqAteBimAnt">#REF!</definedName>
    <definedName name="LiqAteBimestre" localSheetId="0">#REF!</definedName>
    <definedName name="LiqAteBimestre" localSheetId="1">#REF!</definedName>
    <definedName name="LiqAteBimestre" localSheetId="2">#REF!</definedName>
    <definedName name="LiqAteBimestre">#REF!</definedName>
    <definedName name="LiqNoBim" localSheetId="0">#REF!</definedName>
    <definedName name="LiqNoBim" localSheetId="1">#REF!</definedName>
    <definedName name="LiqNoBim" localSheetId="2">#REF!</definedName>
    <definedName name="LiqNoBim">#REF!</definedName>
    <definedName name="Naturezas" localSheetId="0">#REF!</definedName>
    <definedName name="Naturezas" localSheetId="1">#REF!</definedName>
    <definedName name="Naturezas">#REF!</definedName>
    <definedName name="nobo1" localSheetId="0">#REF!</definedName>
    <definedName name="nobo1" localSheetId="1">#REF!</definedName>
    <definedName name="nobo1">#REF!</definedName>
    <definedName name="Novo" localSheetId="0">#REF!</definedName>
    <definedName name="Novo" localSheetId="1">#REF!</definedName>
    <definedName name="Novo">#REF!</definedName>
    <definedName name="Plan" localSheetId="0">#REF!</definedName>
    <definedName name="Plan" localSheetId="1">#REF!</definedName>
    <definedName name="Plan">#REF!</definedName>
    <definedName name="Planilha" localSheetId="0">#REF!</definedName>
    <definedName name="Planilha" localSheetId="1">#REF!</definedName>
    <definedName name="Planilha">#REF!</definedName>
    <definedName name="Planilha_1" localSheetId="0">#REF!,#REF!</definedName>
    <definedName name="Planilha_1" localSheetId="1">#REF!,#REF!</definedName>
    <definedName name="Planilha_1" localSheetId="2">#REF!,#REF!</definedName>
    <definedName name="Planilha_1">#REF!,#REF!</definedName>
    <definedName name="Planilha_1ÁreaTotal" localSheetId="0">#REF!,#REF!</definedName>
    <definedName name="Planilha_1ÁreaTotal" localSheetId="1">#REF!,#REF!</definedName>
    <definedName name="Planilha_1ÁreaTotal">#REF!,#REF!</definedName>
    <definedName name="Planilha_1CabGráfico" localSheetId="0">#REF!</definedName>
    <definedName name="Planilha_1CabGráfico" localSheetId="1">#REF!</definedName>
    <definedName name="Planilha_1CabGráfico">#REF!</definedName>
    <definedName name="Planilha_1TítCols" localSheetId="0">#REF!,#REF!</definedName>
    <definedName name="Planilha_1TítCols" localSheetId="1">#REF!,#REF!</definedName>
    <definedName name="Planilha_1TítCols">#REF!,#REF!</definedName>
    <definedName name="Planilha_1TítLins" localSheetId="0">#REF!</definedName>
    <definedName name="Planilha_1TítLins" localSheetId="1">#REF!</definedName>
    <definedName name="Planilha_1TítLins">#REF!</definedName>
    <definedName name="Planilha_2ÁreaTotal" localSheetId="0">#REF!,#REF!</definedName>
    <definedName name="Planilha_2ÁreaTotal" localSheetId="1">#REF!,#REF!</definedName>
    <definedName name="Planilha_2ÁreaTotal">#REF!,#REF!</definedName>
    <definedName name="Planilha_2CabGráfico" localSheetId="0">#REF!</definedName>
    <definedName name="Planilha_2CabGráfico" localSheetId="1">#REF!</definedName>
    <definedName name="Planilha_2CabGráfico">#REF!</definedName>
    <definedName name="Planilha_2TítCols" localSheetId="0">#REF!,#REF!</definedName>
    <definedName name="Planilha_2TítCols" localSheetId="1">#REF!,#REF!</definedName>
    <definedName name="Planilha_2TítCols">#REF!,#REF!</definedName>
    <definedName name="Planilha_2TítLins" localSheetId="0">#REF!</definedName>
    <definedName name="Planilha_2TítLins" localSheetId="1">#REF!</definedName>
    <definedName name="Planilha_2TítLins">#REF!</definedName>
    <definedName name="Planilha_3ÁreaTotal" localSheetId="0">#REF!,#REF!</definedName>
    <definedName name="Planilha_3ÁreaTotal" localSheetId="1">#REF!,#REF!</definedName>
    <definedName name="Planilha_3ÁreaTotal">#REF!,#REF!</definedName>
    <definedName name="Planilha_3CabGráfico" localSheetId="0">#REF!</definedName>
    <definedName name="Planilha_3CabGráfico" localSheetId="1">#REF!</definedName>
    <definedName name="Planilha_3CabGráfico">#REF!</definedName>
    <definedName name="Planilha_3TítCols" localSheetId="0">#REF!,#REF!</definedName>
    <definedName name="Planilha_3TítCols" localSheetId="1">#REF!,#REF!</definedName>
    <definedName name="Planilha_3TítCols">#REF!,#REF!</definedName>
    <definedName name="Planilha_3TítLins" localSheetId="0">#REF!</definedName>
    <definedName name="Planilha_3TítLins" localSheetId="1">#REF!</definedName>
    <definedName name="Planilha_3TítLins">#REF!</definedName>
    <definedName name="Planilha_4ÁreaTotal" localSheetId="0">#REF!,#REF!</definedName>
    <definedName name="Planilha_4ÁreaTotal" localSheetId="1">#REF!,#REF!</definedName>
    <definedName name="Planilha_4ÁreaTotal">#REF!,#REF!</definedName>
    <definedName name="Planilha_4TítCols" localSheetId="0">#REF!,#REF!</definedName>
    <definedName name="Planilha_4TítCols" localSheetId="1">#REF!,#REF!</definedName>
    <definedName name="Planilha_4TítCols">#REF!,#REF!</definedName>
    <definedName name="Planilha_Educação" localSheetId="0">#REF!,#REF!</definedName>
    <definedName name="Planilha_Educação" localSheetId="1">#REF!,#REF!</definedName>
    <definedName name="Planilha_Educação">#REF!,#REF!</definedName>
    <definedName name="Planilha1" localSheetId="0">#REF!,#REF!</definedName>
    <definedName name="Planilha1" localSheetId="1">#REF!,#REF!</definedName>
    <definedName name="Planilha1">#REF!,#REF!</definedName>
    <definedName name="Planilhas" localSheetId="0">#REF!</definedName>
    <definedName name="Planilhas" localSheetId="1">#REF!</definedName>
    <definedName name="Planilhas" localSheetId="2">#REF!</definedName>
    <definedName name="Planilhas">#REF!</definedName>
    <definedName name="PrevAtu" localSheetId="0">#REF!</definedName>
    <definedName name="PrevAtu" localSheetId="1">#REF!</definedName>
    <definedName name="PrevAtu" localSheetId="2">#REF!</definedName>
    <definedName name="PrevAtu">#REF!</definedName>
    <definedName name="PrevInicial" localSheetId="0">#REF!</definedName>
    <definedName name="PrevInicial" localSheetId="1">#REF!</definedName>
    <definedName name="PrevInicial">#REF!</definedName>
    <definedName name="RecAnt" localSheetId="0">#REF!</definedName>
    <definedName name="RecAnt" localSheetId="1">#REF!</definedName>
    <definedName name="RecAnt">#REF!</definedName>
    <definedName name="RecBim" localSheetId="0">#REF!</definedName>
    <definedName name="RecBim" localSheetId="1">#REF!</definedName>
    <definedName name="RecBim">#REF!</definedName>
    <definedName name="RecNBim" localSheetId="0">#REF!</definedName>
    <definedName name="RecNBim" localSheetId="1">#REF!</definedName>
    <definedName name="RecNBim">#REF!</definedName>
    <definedName name="RecNoBim" localSheetId="0">#REF!</definedName>
    <definedName name="RecNoBim" localSheetId="1">#REF!</definedName>
    <definedName name="RecNoBim">#REF!</definedName>
    <definedName name="rgps" localSheetId="0">#REF!</definedName>
    <definedName name="rgps" localSheetId="1">#REF!</definedName>
    <definedName name="rgps">#REF!</definedName>
    <definedName name="RGPS1" localSheetId="0">#REF!</definedName>
    <definedName name="RGPS1" localSheetId="1">#REF!</definedName>
    <definedName name="RGPS1">#REF!</definedName>
    <definedName name="RGPS2" localSheetId="0">#REF!,#REF!</definedName>
    <definedName name="RGPS2" localSheetId="1">#REF!,#REF!</definedName>
    <definedName name="RGPS2" localSheetId="2">#REF!,#REF!</definedName>
    <definedName name="RGPS2">#REF!,#REF!</definedName>
    <definedName name="xxx" localSheetId="0">#REF!,#REF!</definedName>
    <definedName name="xxx" localSheetId="1">#REF!,#REF!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72" l="1"/>
  <c r="G16" i="72"/>
  <c r="G18" i="72"/>
  <c r="J21" i="72"/>
  <c r="G21" i="72"/>
  <c r="B16" i="72"/>
  <c r="C15" i="79" l="1"/>
  <c r="D15" i="79"/>
  <c r="E15" i="79"/>
  <c r="F15" i="79"/>
  <c r="H15" i="79"/>
  <c r="I15" i="79"/>
  <c r="B15" i="79"/>
  <c r="I31" i="78" l="1"/>
  <c r="H31" i="78"/>
  <c r="G31" i="78"/>
  <c r="F31" i="78"/>
  <c r="E31" i="78"/>
  <c r="D31" i="78"/>
  <c r="C31" i="78"/>
  <c r="B31" i="78"/>
  <c r="J16" i="72" l="1"/>
  <c r="C15" i="72"/>
  <c r="D15" i="72"/>
  <c r="E15" i="72"/>
  <c r="F15" i="72"/>
  <c r="H15" i="72"/>
  <c r="I15" i="72"/>
  <c r="B15" i="72"/>
  <c r="G15" i="72" l="1"/>
  <c r="J18" i="72"/>
  <c r="B18" i="72"/>
  <c r="O18" i="78"/>
  <c r="J15" i="72" l="1"/>
  <c r="G26" i="72"/>
  <c r="C16" i="70"/>
  <c r="C17" i="70"/>
  <c r="C18" i="70"/>
  <c r="B22" i="80" l="1"/>
  <c r="F25" i="79"/>
  <c r="I25" i="79"/>
  <c r="H25" i="79"/>
  <c r="E25" i="79"/>
  <c r="D25" i="79"/>
  <c r="C25" i="79"/>
  <c r="B25" i="79"/>
  <c r="G16" i="79" l="1"/>
  <c r="G15" i="79" s="1"/>
  <c r="I22" i="78"/>
  <c r="I27" i="78" s="1"/>
  <c r="H22" i="78"/>
  <c r="H27" i="78" s="1"/>
  <c r="G22" i="78"/>
  <c r="G27" i="78" s="1"/>
  <c r="F22" i="78"/>
  <c r="F27" i="78" s="1"/>
  <c r="E22" i="78"/>
  <c r="E27" i="78" s="1"/>
  <c r="D22" i="78"/>
  <c r="D27" i="78" s="1"/>
  <c r="C22" i="78"/>
  <c r="C27" i="78" s="1"/>
  <c r="B22" i="78"/>
  <c r="B27" i="78" s="1"/>
  <c r="I19" i="78"/>
  <c r="H19" i="78"/>
  <c r="H18" i="78" s="1"/>
  <c r="G19" i="78"/>
  <c r="G18" i="78" s="1"/>
  <c r="G33" i="78" s="1"/>
  <c r="F19" i="78"/>
  <c r="E19" i="78"/>
  <c r="D19" i="78"/>
  <c r="C19" i="78"/>
  <c r="B19" i="78"/>
  <c r="J19" i="78"/>
  <c r="J22" i="78"/>
  <c r="J31" i="78" s="1"/>
  <c r="J27" i="78"/>
  <c r="N32" i="78"/>
  <c r="N29" i="78"/>
  <c r="N21" i="78"/>
  <c r="F39" i="78"/>
  <c r="N30" i="78"/>
  <c r="N28" i="78"/>
  <c r="N24" i="78"/>
  <c r="N23" i="78"/>
  <c r="M22" i="78"/>
  <c r="L22" i="78"/>
  <c r="K22" i="78"/>
  <c r="K31" i="78" s="1"/>
  <c r="O33" i="78"/>
  <c r="N20" i="78"/>
  <c r="M19" i="78"/>
  <c r="L19" i="78"/>
  <c r="K19" i="78"/>
  <c r="F41" i="78" l="1"/>
  <c r="B16" i="70" s="1"/>
  <c r="B12" i="70"/>
  <c r="B12" i="80" s="1"/>
  <c r="I18" i="78"/>
  <c r="I33" i="78" s="1"/>
  <c r="B18" i="78"/>
  <c r="C18" i="78"/>
  <c r="C33" i="78" s="1"/>
  <c r="D18" i="78"/>
  <c r="D33" i="78" s="1"/>
  <c r="L31" i="78"/>
  <c r="L27" i="78" s="1"/>
  <c r="E18" i="78"/>
  <c r="E33" i="78" s="1"/>
  <c r="M31" i="78"/>
  <c r="M27" i="78" s="1"/>
  <c r="F18" i="78"/>
  <c r="F33" i="78" s="1"/>
  <c r="G25" i="79"/>
  <c r="J16" i="79"/>
  <c r="N19" i="78"/>
  <c r="K18" i="78"/>
  <c r="K27" i="78"/>
  <c r="J18" i="78"/>
  <c r="J33" i="78" s="1"/>
  <c r="L18" i="78"/>
  <c r="M18" i="78"/>
  <c r="B33" i="78"/>
  <c r="H33" i="78"/>
  <c r="N22" i="78"/>
  <c r="J15" i="79" l="1"/>
  <c r="J25" i="79" s="1"/>
  <c r="C22" i="80" s="1"/>
  <c r="F42" i="78"/>
  <c r="B17" i="70" s="1"/>
  <c r="F43" i="78"/>
  <c r="B18" i="70" s="1"/>
  <c r="K33" i="78"/>
  <c r="M33" i="78"/>
  <c r="L33" i="78"/>
  <c r="N27" i="78"/>
  <c r="N31" i="78"/>
  <c r="N18" i="78"/>
  <c r="N33" i="78" l="1"/>
  <c r="F40" i="78" l="1"/>
  <c r="M40" i="78" l="1"/>
  <c r="C15" i="70" s="1"/>
  <c r="B15" i="70"/>
  <c r="B26" i="72"/>
  <c r="C26" i="72"/>
  <c r="H26" i="72"/>
  <c r="B22" i="70" s="1"/>
  <c r="I26" i="72"/>
  <c r="D26" i="72"/>
  <c r="E26" i="72"/>
  <c r="F26" i="72"/>
  <c r="C22" i="70"/>
</calcChain>
</file>

<file path=xl/sharedStrings.xml><?xml version="1.0" encoding="utf-8"?>
<sst xmlns="http://schemas.openxmlformats.org/spreadsheetml/2006/main" count="241" uniqueCount="132">
  <si>
    <t>RELATÓRIO DE GESTÃO FISCAL</t>
  </si>
  <si>
    <t xml:space="preserve">DEMONSTRATIVO DA DESPESA COM PESSOAL </t>
  </si>
  <si>
    <t>ORÇAMENTOS FISCAL E DA SEGURIDADE SOCIAL</t>
  </si>
  <si>
    <t xml:space="preserve"> RGF - ANEXO 1 (LRF, art. 55, inciso I, alínea "a")</t>
  </si>
  <si>
    <t>DESPESAS EXECUTADAS</t>
  </si>
  <si>
    <t>(Últimos 12 Meses)</t>
  </si>
  <si>
    <t>DESPESA COM PESSOAL</t>
  </si>
  <si>
    <t>LIQUIDADAS</t>
  </si>
  <si>
    <t>INSCRITAS EM</t>
  </si>
  <si>
    <t>TOTAL</t>
  </si>
  <si>
    <t xml:space="preserve"> RESTOS A PAGAR</t>
  </si>
  <si>
    <t>(ÚLTIMOS</t>
  </si>
  <si>
    <t xml:space="preserve">NÃO </t>
  </si>
  <si>
    <t>12 MESES)</t>
  </si>
  <si>
    <r>
      <t xml:space="preserve"> PROCESSADOS</t>
    </r>
    <r>
      <rPr>
        <b/>
        <vertAlign val="superscript"/>
        <sz val="7"/>
        <rFont val="Times New Roman"/>
        <family val="1"/>
      </rPr>
      <t>1</t>
    </r>
  </si>
  <si>
    <t>(a)</t>
  </si>
  <si>
    <t>(b)</t>
  </si>
  <si>
    <t>DESPESA BRUTA COM PESSOAL (I)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</si>
  <si>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</si>
  <si>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</si>
  <si>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</si>
  <si>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</si>
  <si>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</si>
  <si>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</si>
  <si>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t>
  </si>
  <si>
    <t xml:space="preserve">    Despesa com Pessoal não Executada Orçamentariamente </t>
  </si>
  <si>
    <t xml:space="preserve">DESPESAS NÃO COMPUTADAS (II) (§ 1º do art. 19 da LRF) </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</si>
  <si>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</si>
  <si>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</si>
  <si>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</si>
  <si>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</si>
  <si>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</si>
  <si>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</si>
  <si>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</si>
  <si>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 AJUSTADA</t>
  </si>
  <si>
    <t>RECEITA CORRENTE LÍQUIDA - RCL (IV)</t>
  </si>
  <si>
    <t>-</t>
  </si>
  <si>
    <t xml:space="preserve">(-) Transferências obrigatórias da União relativas às emendas individuais (art. 166-A, § 1º, da CF) (V) </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</si>
  <si>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</si>
  <si>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</si>
  <si>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</si>
  <si>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</si>
  <si>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</si>
  <si>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</si>
  <si>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DEMONSTRATIVO DA DISPONIBILIDADE DE CAIXA E DOS RESTOS A PAGAR</t>
  </si>
  <si>
    <t xml:space="preserve"> RGF – ANEXO 5 (LRF, art. 55, Inciso III, alínea "a")</t>
  </si>
  <si>
    <t>IDENTIFICAÇÃO DOS RECURSOS</t>
  </si>
  <si>
    <t xml:space="preserve">DISPONIBILIDADE DE CAIXA BRUTA </t>
  </si>
  <si>
    <t>OBRIGAÇÕES FINANCEIRAS</t>
  </si>
  <si>
    <t>RESTOS A PAGAR EMPENHADOS E NÃO LIQUIDADOS DO EXERCÍCIO</t>
  </si>
  <si>
    <t>EMPENHOS NÃO LIQUIDADOS CANCELADOS (NÃO INSCRITOS POR INSUFICIÊNCIA FINANCEIRA)</t>
  </si>
  <si>
    <t>DISPONIBILIDADE DE CAIXA LÍQUIDA (APÓS A INSCRIÇÃO EM RESTOS A PAGAR NÃO PROCESSADOS DO EXERCÍCIO)</t>
  </si>
  <si>
    <t xml:space="preserve">Restos a Pagar Liquidados e Não Pagos </t>
  </si>
  <si>
    <t>Restos a Pagar Empenhados e Não Liquidados de Exercícios Anteriores</t>
  </si>
  <si>
    <t>Demais Obrigaçãoes Financeiras</t>
  </si>
  <si>
    <t>De Exercícios Anteriores</t>
  </si>
  <si>
    <t>Do Exercício</t>
  </si>
  <si>
    <t>(c)</t>
  </si>
  <si>
    <t>(d)</t>
  </si>
  <si>
    <t>(e)</t>
  </si>
  <si>
    <t>TOTAL DOS RECURSOS NÃO VINCULADOS (I)</t>
  </si>
  <si>
    <t>Recursos Ordinários</t>
  </si>
  <si>
    <t>TOTAL DOS RECURSOS VINCULADOS (II)</t>
  </si>
  <si>
    <t>Recursos de Alienação de Bens/Ativos</t>
  </si>
  <si>
    <t>Outros Recursos Vinculados</t>
  </si>
  <si>
    <t>TOTAL (III) = (I + II)</t>
  </si>
  <si>
    <r>
      <t>DISPONIBILIDADE DE CAIXA LÍQUIDA (ANTES DA INSCRIÇÃO EM RESTOS A PAGAR NÃO PROCESSADOS DO EXERCÍCIO)</t>
    </r>
    <r>
      <rPr>
        <b/>
        <sz val="6"/>
        <rFont val="Times New Roman"/>
        <family val="1"/>
      </rPr>
      <t>1</t>
    </r>
  </si>
  <si>
    <t>(f) = (a – (b + c + d + e))</t>
  </si>
  <si>
    <t>(g)</t>
  </si>
  <si>
    <t>(h) = (f - g)</t>
  </si>
  <si>
    <t>Outros Recursos Não Vinculados</t>
  </si>
  <si>
    <t>Recursos Vinculados ao RPPS</t>
  </si>
  <si>
    <t xml:space="preserve">Recursos de Operações de Crédito  </t>
  </si>
  <si>
    <t>Recusos Vinculados a Precatórios</t>
  </si>
  <si>
    <t>Recursos Vinculados a Depósitos Judiciais</t>
  </si>
  <si>
    <t>DEMONSTRATIVO SIMPLIFICADO DO RELATÓRIO DE GESTÃO FISCAL</t>
  </si>
  <si>
    <t xml:space="preserve"> LRF, art. 48 - Anexo 6</t>
  </si>
  <si>
    <t>RECEITA CORRENTE LÍQUIDA</t>
  </si>
  <si>
    <t>Despesa Total com Pessoal - DTP</t>
  </si>
  <si>
    <t>Limite Máximo (incisos I, II e III, art. 20 da LRF) - &lt;%&gt;</t>
  </si>
  <si>
    <t>Limite Prudencial (parágrafo único, art. 22 da LRF) - &lt;%&gt;</t>
  </si>
  <si>
    <t>Limite de Alerta (inciso II do §1º do art. 59 da LRF) - &lt;%&gt;</t>
  </si>
  <si>
    <t>RESTOS A PAGAR</t>
  </si>
  <si>
    <t>EM RESTOS A PAGAR NÃO PROCESSADOS</t>
  </si>
  <si>
    <t>Valor Total</t>
  </si>
  <si>
    <t>VALOR ATÉ O QUADRIMESTRE</t>
  </si>
  <si>
    <t>Receita Corrente líquida</t>
  </si>
  <si>
    <t>% SOBRE A RCL</t>
  </si>
  <si>
    <t>ESTADO DE RONDÔNIA - PODER LEGISLATIVO</t>
  </si>
  <si>
    <t>TRIBUNAL DE CONTAS DO ESTADO</t>
  </si>
  <si>
    <t>Controlador</t>
  </si>
  <si>
    <t>Paulo Curi Neto</t>
  </si>
  <si>
    <t>Conselheiro Presidente</t>
  </si>
  <si>
    <t>Matrícula 450</t>
  </si>
  <si>
    <t>Matrícula 274</t>
  </si>
  <si>
    <t>Rubens da Silva Miranda</t>
  </si>
  <si>
    <t>Cleice de Pontes Bernardo</t>
  </si>
  <si>
    <t>Secretária-Geral de Administração</t>
  </si>
  <si>
    <t>Matrícula 432</t>
  </si>
  <si>
    <t xml:space="preserve">TRIBUNAL DE CONTAS DO ESTADO </t>
  </si>
  <si>
    <t>1. Acórdão APL-TC 00069/19 referente ao processo 02251/18 (Item II) - RECOMENDAR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</si>
  <si>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t>Verbas Indenizatórias (Lic. Prêmio Ind., Férias Indenizadas)</t>
  </si>
  <si>
    <t>NOTAS EXPLICATIVAS:</t>
  </si>
  <si>
    <t xml:space="preserve"> Rubens da Silva Miranda</t>
  </si>
  <si>
    <t>Controlador Interno</t>
  </si>
  <si>
    <t>FONTE: Dados do sistema Sistema Integrado de Planejamento e Gestão Fiscal (SIGEF).</t>
  </si>
  <si>
    <t xml:space="preserve">FUNDO DE DESENVOLVIMENTO INSTITUCIONAL DO TRIBUNAL DE CONTAS DO ESTADO - FDI </t>
  </si>
  <si>
    <t>1 - O Fundo de Desenvolvimento Institucional do Tribunal de Contas do Estado - FDI não possui quadro de pessoal.</t>
  </si>
  <si>
    <t>NOTA EXPLICATIVA:</t>
  </si>
  <si>
    <t xml:space="preserve">NOTA EXPLICATIVA: </t>
  </si>
  <si>
    <t>1. Cumpre-se o Acórdão APL-TC 00069/19 referente ao processo 02251/18 (Item II) que: - RECOMENDA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</si>
  <si>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t>Recusos Extraorçamentários Vinculados a Precatórios</t>
  </si>
  <si>
    <t>Recursos Extraorçamentários Vinculados a Depósitos Judiciais</t>
  </si>
  <si>
    <t>Outros Recursos Extraorçamentários</t>
  </si>
  <si>
    <t>JANEIRO A DEZEMBRO DE 2022</t>
  </si>
  <si>
    <t xml:space="preserve">
JANEIRO 
2022
</t>
  </si>
  <si>
    <t xml:space="preserve">
FEVEREIRO 2022
</t>
  </si>
  <si>
    <t>MARÇO 
2022</t>
  </si>
  <si>
    <t>ABRIL 
2022</t>
  </si>
  <si>
    <t xml:space="preserve">
MAIO 
2022
</t>
  </si>
  <si>
    <t xml:space="preserve">
JUNHO      2022
</t>
  </si>
  <si>
    <t>JULHO 
2022</t>
  </si>
  <si>
    <t>AGOSTO 
2022</t>
  </si>
  <si>
    <t xml:space="preserve">
SETEMBRO 
2022
</t>
  </si>
  <si>
    <t xml:space="preserve">
OUTUBRO      2022
</t>
  </si>
  <si>
    <t>NOVEMBRO
2022</t>
  </si>
  <si>
    <t>DEZEMBRO 
2022</t>
  </si>
  <si>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Sistema Integrado de Planejamento e Gestão Fiscal (SIGEF).              
3.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 os gastos com inativos e pensionistas dos Poderes e Órgãos do Estado custeados com recursos vinculados ao IPERON devem ser excluídos dos limites do artigo 20 da LRF. As verbas relativas aos auxílios saúde, alimentação, transporte e auxílios creche e escola, quando devidos, são de natureza indenizatória, assim como as que decorrem de licença-prêmio não gozadas por necessidade de serviço (Súmula nº 136/STJ – “O pagamento de licença-prêmio não gozada por necessidade de serviço não está sujeito ao imposto de renda”).         
4. Nos termos do Parecer Prévio PPL-TC 00049/20 (Processo PCe n. 00641/20-TCE-RO), (i)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
5. De acordo com o Manual de Demonstrativos Fiscais da Secretaria do Tesouro nacional (12ªedição, válido para 2022),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</si>
  <si>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FONTE:  Balanço Patrimonial do TCE - RO de dezembro de 2022 (Sistema Integrado de Planejamento e Gestão Fiscal (SIGEF). Relatório Emitido em 19/01/2023 às 16:01.</t>
  </si>
  <si>
    <t>FONTE:  Balanço Patrimonial do TCE - RO de dezembro de 2022 (Sistema Integrado de Planejamento e Gestão Fiscal (SIGEF). Relatório Emitido em 19/01/2023 às 16:03.</t>
  </si>
  <si>
    <t>FONTE: Balanço Patrimonial do TCE - RO de dezembro de 2022 (Sistema Integrado de Planejamento e Gestão Fiscal (SIGEF). Relatório Emitido em 19/01/2023 às 16:03.</t>
  </si>
  <si>
    <t>JANEIRO DE 2022 A DEZEMBRO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</si>
</sst>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 &quot;#,##0.00_);[Red]\(&quot;R$ &quot;#,##0.00\)"/>
    <numFmt numFmtId="165" formatCode="#,##0.00_ ;\-#,##0.00\ "/>
    <numFmt numFmtId="166" formatCode="#,##0.00;[Red]#,##0.00"/>
  </numFmts>
  <fonts count="14" x14ac:knownFonts="1">
    <font>
      <sz val="10"/>
      <name val="Arial"/>
    </font>
    <font>
      <b/>
      <sz val="8"/>
      <name val="Times New Roman"/>
      <family val="1"/>
    </font>
    <font>
      <sz val="8"/>
      <name val="Times New Roman"/>
      <family val="1"/>
    </font>
    <font>
      <sz val="10"/>
      <name val="Arial"/>
      <family val="2"/>
    </font>
    <font>
      <b/>
      <sz val="10"/>
      <name val="Arial"/>
      <family val="2"/>
    </font>
    <font>
      <b/>
      <sz val="12"/>
      <name val="Times New Roman"/>
      <family val="1"/>
    </font>
    <font>
      <b/>
      <sz val="7"/>
      <name val="Times New Roman"/>
      <family val="1"/>
    </font>
    <font>
      <b/>
      <sz val="8"/>
      <name val="Arial"/>
      <family val="2"/>
    </font>
    <font>
      <b/>
      <sz val="6"/>
      <name val="Times New Roman"/>
      <family val="1"/>
    </font>
    <font>
      <b/>
      <vertAlign val="superscript"/>
      <sz val="7"/>
      <name val="Times New Roman"/>
      <family val="1"/>
    </font>
    <font>
      <sz val="10"/>
      <name val="Arial"/>
      <family val="2"/>
    </font>
    <font>
      <sz val="10"/>
      <name val="Times New Roman"/>
      <family val="1"/>
    </font>
    <font>
      <b/>
      <sz val="10"/>
      <name val="Times New Roman"/>
      <family val="1"/>
    </font>
    <font>
      <sz val="8"/>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43" fontId="10" fillId="0" borderId="0" applyFont="0" applyFill="0" applyBorder="0" applyAlignment="0" applyProtection="0"/>
  </cellStyleXfs>
  <cellXfs count="217">
    <xf numFmtId="0" fontId="0" fillId="0" borderId="0" xfId="0"/>
    <xf numFmtId="0" fontId="5" fillId="0" borderId="0" xfId="1" applyFont="1"/>
    <xf numFmtId="0" fontId="1" fillId="0" borderId="0" xfId="1" applyFont="1"/>
    <xf numFmtId="0" fontId="2" fillId="0" borderId="0" xfId="1" applyFont="1"/>
    <xf numFmtId="0" fontId="2" fillId="0" borderId="3" xfId="1" applyFont="1" applyBorder="1"/>
    <xf numFmtId="0" fontId="3" fillId="0" borderId="0" xfId="1"/>
    <xf numFmtId="0" fontId="1" fillId="3" borderId="1" xfId="1" applyFont="1" applyFill="1" applyBorder="1" applyAlignment="1">
      <alignment horizontal="center"/>
    </xf>
    <xf numFmtId="0" fontId="1" fillId="3" borderId="11" xfId="1" applyFont="1" applyFill="1" applyBorder="1" applyAlignment="1">
      <alignment horizontal="center" wrapText="1"/>
    </xf>
    <xf numFmtId="49" fontId="6" fillId="3" borderId="9" xfId="1" applyNumberFormat="1" applyFont="1" applyFill="1" applyBorder="1" applyAlignment="1">
      <alignment horizontal="center"/>
    </xf>
    <xf numFmtId="49" fontId="6" fillId="3" borderId="10" xfId="1" applyNumberFormat="1" applyFont="1" applyFill="1" applyBorder="1" applyAlignment="1">
      <alignment horizontal="center"/>
    </xf>
    <xf numFmtId="0" fontId="6" fillId="3" borderId="11" xfId="1" applyFont="1" applyFill="1" applyBorder="1" applyAlignment="1">
      <alignment horizontal="center" vertical="top" wrapText="1"/>
    </xf>
    <xf numFmtId="4" fontId="2" fillId="0" borderId="10" xfId="1" applyNumberFormat="1" applyFont="1" applyBorder="1"/>
    <xf numFmtId="4" fontId="2" fillId="0" borderId="1" xfId="1" applyNumberFormat="1" applyFont="1" applyBorder="1"/>
    <xf numFmtId="4" fontId="2" fillId="0" borderId="7" xfId="1" applyNumberFormat="1" applyFont="1" applyBorder="1"/>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6" fillId="3" borderId="2" xfId="1" applyFont="1" applyFill="1" applyBorder="1" applyAlignment="1">
      <alignment horizontal="center"/>
    </xf>
    <xf numFmtId="0" fontId="6"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6" fillId="3"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indent="1"/>
    </xf>
    <xf numFmtId="0" fontId="2" fillId="3" borderId="4" xfId="1" applyFont="1" applyFill="1" applyBorder="1"/>
    <xf numFmtId="49" fontId="2" fillId="0" borderId="4" xfId="1" applyNumberFormat="1" applyFont="1" applyBorder="1"/>
    <xf numFmtId="164" fontId="2" fillId="0" borderId="0" xfId="1" applyNumberFormat="1" applyFont="1" applyAlignment="1">
      <alignment horizontal="right"/>
    </xf>
    <xf numFmtId="0" fontId="2" fillId="0" borderId="2" xfId="1" applyFont="1" applyBorder="1"/>
    <xf numFmtId="0" fontId="2" fillId="0" borderId="15" xfId="1" applyFont="1" applyBorder="1"/>
    <xf numFmtId="0" fontId="2" fillId="0" borderId="7" xfId="1" applyFont="1" applyBorder="1"/>
    <xf numFmtId="0" fontId="1" fillId="3" borderId="0" xfId="1" applyFont="1" applyFill="1" applyAlignment="1">
      <alignment horizontal="center" wrapText="1"/>
    </xf>
    <xf numFmtId="4" fontId="1" fillId="0" borderId="11" xfId="1" applyNumberFormat="1" applyFont="1" applyBorder="1" applyAlignment="1">
      <alignment horizontal="right" wrapText="1"/>
    </xf>
    <xf numFmtId="4" fontId="1" fillId="0" borderId="11" xfId="1" applyNumberFormat="1" applyFont="1" applyBorder="1" applyAlignment="1">
      <alignment horizontal="right"/>
    </xf>
    <xf numFmtId="40" fontId="2" fillId="0" borderId="11" xfId="1" applyNumberFormat="1" applyFont="1" applyBorder="1" applyAlignment="1">
      <alignment horizontal="right" vertical="top" wrapText="1"/>
    </xf>
    <xf numFmtId="40" fontId="2" fillId="0" borderId="7" xfId="1" applyNumberFormat="1" applyFont="1" applyBorder="1" applyAlignment="1">
      <alignment horizontal="right" vertical="top" wrapText="1"/>
    </xf>
    <xf numFmtId="0" fontId="1" fillId="0" borderId="13" xfId="1" applyFont="1" applyBorder="1" applyAlignment="1">
      <alignment horizontal="left"/>
    </xf>
    <xf numFmtId="0" fontId="1" fillId="0" borderId="13" xfId="1" applyFont="1" applyBorder="1" applyAlignment="1">
      <alignment horizontal="center" vertical="center" wrapText="1"/>
    </xf>
    <xf numFmtId="0" fontId="2" fillId="0" borderId="10" xfId="1" applyFont="1" applyBorder="1" applyAlignment="1">
      <alignment horizontal="left" vertical="center" wrapText="1"/>
    </xf>
    <xf numFmtId="0" fontId="1" fillId="0" borderId="0" xfId="1" applyFont="1" applyAlignment="1">
      <alignment horizontal="center" vertical="center" wrapText="1"/>
    </xf>
    <xf numFmtId="0" fontId="7" fillId="0" borderId="10" xfId="1" applyFont="1" applyBorder="1" applyAlignment="1">
      <alignment horizontal="center" wrapText="1"/>
    </xf>
    <xf numFmtId="0" fontId="1" fillId="0" borderId="0" xfId="1" applyFont="1" applyAlignment="1">
      <alignment horizontal="center"/>
    </xf>
    <xf numFmtId="40" fontId="2" fillId="0" borderId="10" xfId="1" applyNumberFormat="1" applyFont="1" applyBorder="1" applyAlignment="1">
      <alignment horizontal="right" vertical="top" wrapText="1"/>
    </xf>
    <xf numFmtId="40" fontId="2" fillId="0" borderId="1" xfId="1" applyNumberFormat="1" applyFont="1" applyBorder="1" applyAlignment="1">
      <alignment horizontal="right" vertical="top" wrapText="1"/>
    </xf>
    <xf numFmtId="0" fontId="2" fillId="0" borderId="11" xfId="1" applyFont="1" applyBorder="1" applyAlignment="1">
      <alignment horizontal="left" vertical="center" wrapText="1"/>
    </xf>
    <xf numFmtId="0" fontId="1" fillId="3" borderId="13" xfId="1" applyFont="1" applyFill="1" applyBorder="1" applyAlignment="1">
      <alignment horizontal="left"/>
    </xf>
    <xf numFmtId="0" fontId="2" fillId="0" borderId="0" xfId="1" applyFont="1" applyAlignment="1">
      <alignment horizontal="justify" wrapText="1"/>
    </xf>
    <xf numFmtId="37" fontId="2" fillId="0" borderId="0" xfId="1" applyNumberFormat="1" applyFont="1"/>
    <xf numFmtId="49" fontId="2" fillId="0" borderId="0" xfId="1" applyNumberFormat="1" applyFont="1"/>
    <xf numFmtId="0" fontId="2" fillId="0" borderId="1" xfId="1" applyFont="1" applyBorder="1" applyAlignment="1">
      <alignment horizontal="left" vertical="top" wrapText="1"/>
    </xf>
    <xf numFmtId="0" fontId="1" fillId="0" borderId="9" xfId="1" applyFont="1" applyBorder="1" applyAlignment="1">
      <alignment horizontal="left"/>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4" xfId="1" applyFont="1" applyBorder="1"/>
    <xf numFmtId="0" fontId="2" fillId="0" borderId="5" xfId="1" applyFont="1" applyBorder="1"/>
    <xf numFmtId="0" fontId="2" fillId="0" borderId="6" xfId="1" applyFont="1" applyBorder="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2" fillId="0" borderId="0" xfId="1" applyFont="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2" fillId="3" borderId="13" xfId="1" applyFont="1" applyFill="1" applyBorder="1"/>
    <xf numFmtId="0" fontId="2" fillId="0" borderId="8" xfId="1" applyFont="1" applyBorder="1"/>
    <xf numFmtId="0" fontId="2" fillId="0" borderId="0" xfId="1" applyFont="1" applyAlignment="1">
      <alignment horizontal="left"/>
    </xf>
    <xf numFmtId="0" fontId="6" fillId="3" borderId="14" xfId="1" applyFont="1" applyFill="1" applyBorder="1" applyAlignment="1">
      <alignment horizontal="center"/>
    </xf>
    <xf numFmtId="0" fontId="2" fillId="0" borderId="0" xfId="1" applyFont="1" applyAlignment="1">
      <alignment horizontal="left" wrapText="1"/>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4" fillId="0" borderId="0" xfId="1" applyFont="1" applyFill="1" applyAlignment="1">
      <alignment horizontal="center"/>
    </xf>
    <xf numFmtId="0" fontId="3" fillId="0" borderId="0" xfId="1" applyFill="1" applyAlignment="1">
      <alignment horizontal="center"/>
    </xf>
    <xf numFmtId="0" fontId="4" fillId="0" borderId="0" xfId="1" applyFont="1" applyFill="1" applyAlignment="1"/>
    <xf numFmtId="0" fontId="3" fillId="0" borderId="0" xfId="1" applyFill="1" applyAlignment="1"/>
    <xf numFmtId="0" fontId="2" fillId="0" borderId="0" xfId="1" applyFont="1" applyBorder="1" applyAlignment="1"/>
    <xf numFmtId="4" fontId="1" fillId="0" borderId="9" xfId="1" applyNumberFormat="1" applyFont="1" applyBorder="1"/>
    <xf numFmtId="4" fontId="2" fillId="2" borderId="10" xfId="1" applyNumberFormat="1" applyFont="1" applyFill="1" applyBorder="1"/>
    <xf numFmtId="4" fontId="1" fillId="0" borderId="10" xfId="1" applyNumberFormat="1" applyFont="1" applyBorder="1"/>
    <xf numFmtId="4" fontId="2" fillId="0" borderId="10" xfId="1" applyNumberFormat="1" applyFont="1" applyFill="1" applyBorder="1" applyAlignment="1"/>
    <xf numFmtId="0" fontId="3" fillId="0" borderId="1" xfId="1" applyBorder="1"/>
    <xf numFmtId="4" fontId="1" fillId="3" borderId="6" xfId="1" applyNumberFormat="1" applyFont="1" applyFill="1" applyBorder="1"/>
    <xf numFmtId="4" fontId="1" fillId="3" borderId="13" xfId="1" applyNumberFormat="1" applyFont="1" applyFill="1" applyBorder="1"/>
    <xf numFmtId="0" fontId="2" fillId="0" borderId="0" xfId="1" applyFont="1" applyBorder="1"/>
    <xf numFmtId="0" fontId="3" fillId="0" borderId="0" xfId="1" applyAlignment="1">
      <alignment horizontal="center"/>
    </xf>
    <xf numFmtId="4" fontId="3" fillId="0" borderId="0" xfId="1" applyNumberFormat="1"/>
    <xf numFmtId="0" fontId="2" fillId="2" borderId="1" xfId="1" applyFont="1" applyFill="1" applyBorder="1" applyAlignment="1">
      <alignment horizontal="left" indent="1"/>
    </xf>
    <xf numFmtId="4" fontId="2" fillId="2" borderId="1" xfId="1" applyNumberFormat="1" applyFont="1" applyFill="1" applyBorder="1"/>
    <xf numFmtId="0" fontId="3" fillId="2" borderId="0" xfId="1" applyFill="1"/>
    <xf numFmtId="4" fontId="1" fillId="3" borderId="13" xfId="1" applyNumberFormat="1" applyFont="1" applyFill="1" applyBorder="1" applyAlignment="1">
      <alignment horizontal="center"/>
    </xf>
    <xf numFmtId="4" fontId="1" fillId="0" borderId="9" xfId="1" applyNumberFormat="1" applyFont="1" applyBorder="1" applyAlignment="1">
      <alignment horizontal="center" wrapText="1"/>
    </xf>
    <xf numFmtId="4" fontId="1" fillId="0" borderId="10" xfId="1" applyNumberFormat="1" applyFont="1" applyBorder="1" applyAlignment="1">
      <alignment horizontal="center" wrapText="1"/>
    </xf>
    <xf numFmtId="40" fontId="2" fillId="0" borderId="10" xfId="1" applyNumberFormat="1" applyFont="1" applyBorder="1" applyAlignment="1">
      <alignment horizontal="center" vertical="top" wrapText="1"/>
    </xf>
    <xf numFmtId="40" fontId="2" fillId="0" borderId="1" xfId="1" applyNumberFormat="1" applyFont="1" applyBorder="1" applyAlignment="1">
      <alignment horizontal="center" vertical="top" wrapText="1"/>
    </xf>
    <xf numFmtId="4" fontId="2" fillId="0" borderId="1" xfId="1" applyNumberFormat="1" applyFont="1" applyBorder="1" applyAlignment="1">
      <alignment horizontal="center"/>
    </xf>
    <xf numFmtId="2" fontId="2"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2" fontId="2" fillId="0" borderId="7" xfId="1" applyNumberFormat="1" applyFont="1" applyFill="1" applyBorder="1" applyAlignment="1">
      <alignment horizontal="center"/>
    </xf>
    <xf numFmtId="4" fontId="2" fillId="0" borderId="11" xfId="1" applyNumberFormat="1" applyFont="1" applyBorder="1" applyAlignment="1">
      <alignment horizontal="center"/>
    </xf>
    <xf numFmtId="40" fontId="2" fillId="0" borderId="7" xfId="1" applyNumberFormat="1" applyFont="1" applyBorder="1" applyAlignment="1">
      <alignment horizontal="center"/>
    </xf>
    <xf numFmtId="4" fontId="2" fillId="0" borderId="7" xfId="1" applyNumberFormat="1" applyFont="1" applyBorder="1" applyAlignment="1">
      <alignment horizontal="center"/>
    </xf>
    <xf numFmtId="0" fontId="2" fillId="2" borderId="0" xfId="1" applyFont="1" applyFill="1" applyBorder="1" applyAlignment="1"/>
    <xf numFmtId="1" fontId="2" fillId="0" borderId="1" xfId="1" applyNumberFormat="1" applyFont="1" applyFill="1" applyBorder="1" applyAlignment="1">
      <alignment horizontal="center"/>
    </xf>
    <xf numFmtId="1" fontId="2" fillId="0" borderId="7" xfId="1" applyNumberFormat="1" applyFont="1" applyFill="1" applyBorder="1" applyAlignment="1">
      <alignment horizontal="center"/>
    </xf>
    <xf numFmtId="0" fontId="2" fillId="0" borderId="14" xfId="1" applyFont="1" applyBorder="1"/>
    <xf numFmtId="0" fontId="2" fillId="2" borderId="0" xfId="1" applyNumberFormat="1" applyFont="1" applyFill="1" applyBorder="1" applyAlignment="1"/>
    <xf numFmtId="4" fontId="1" fillId="2" borderId="9" xfId="1" applyNumberFormat="1" applyFont="1" applyFill="1" applyBorder="1"/>
    <xf numFmtId="0" fontId="1" fillId="0" borderId="0" xfId="1" applyFont="1" applyAlignment="1">
      <alignment horizontal="center"/>
    </xf>
    <xf numFmtId="4" fontId="1" fillId="0" borderId="13" xfId="1" applyNumberFormat="1" applyFont="1" applyBorder="1" applyAlignment="1">
      <alignment horizontal="center" vertical="center" wrapText="1"/>
    </xf>
    <xf numFmtId="40" fontId="1" fillId="0" borderId="13" xfId="1" applyNumberFormat="1" applyFont="1" applyBorder="1" applyAlignment="1">
      <alignment horizontal="center" vertical="center" wrapText="1"/>
    </xf>
    <xf numFmtId="40" fontId="1" fillId="0" borderId="10" xfId="1" applyNumberFormat="1" applyFont="1" applyBorder="1" applyAlignment="1">
      <alignment horizontal="center" vertical="top" wrapText="1"/>
    </xf>
    <xf numFmtId="4" fontId="2" fillId="0" borderId="0" xfId="1" applyNumberFormat="1" applyFont="1" applyAlignment="1">
      <alignment horizontal="left"/>
    </xf>
    <xf numFmtId="4" fontId="2" fillId="0" borderId="0" xfId="1" applyNumberFormat="1" applyFont="1"/>
    <xf numFmtId="0" fontId="1" fillId="0" borderId="0" xfId="1" applyFont="1" applyAlignment="1">
      <alignment horizontal="center"/>
    </xf>
    <xf numFmtId="4" fontId="1" fillId="2" borderId="0" xfId="1" applyNumberFormat="1" applyFont="1" applyFill="1" applyAlignment="1">
      <alignment horizontal="center" vertical="center" wrapText="1"/>
    </xf>
    <xf numFmtId="0" fontId="13" fillId="0" borderId="10" xfId="1" applyFont="1" applyBorder="1" applyAlignment="1">
      <alignment horizontal="left" vertical="center" wrapText="1"/>
    </xf>
    <xf numFmtId="0" fontId="2" fillId="2" borderId="0" xfId="1" applyFont="1" applyFill="1"/>
    <xf numFmtId="0" fontId="2" fillId="2" borderId="3" xfId="1" applyFont="1" applyFill="1" applyBorder="1"/>
    <xf numFmtId="4" fontId="2" fillId="0" borderId="9" xfId="1" applyNumberFormat="1" applyFont="1" applyBorder="1" applyAlignment="1">
      <alignment horizontal="center" wrapText="1"/>
    </xf>
    <xf numFmtId="4" fontId="2" fillId="2" borderId="9" xfId="1" applyNumberFormat="1" applyFont="1" applyFill="1" applyBorder="1" applyAlignment="1">
      <alignment horizontal="center" wrapText="1"/>
    </xf>
    <xf numFmtId="4" fontId="2" fillId="0" borderId="2" xfId="1" applyNumberFormat="1" applyFont="1" applyBorder="1" applyAlignment="1">
      <alignment horizontal="center" wrapText="1"/>
    </xf>
    <xf numFmtId="4" fontId="2" fillId="0" borderId="10" xfId="1" applyNumberFormat="1" applyFont="1" applyBorder="1" applyAlignment="1">
      <alignment horizontal="center" wrapText="1"/>
    </xf>
    <xf numFmtId="4" fontId="2" fillId="0" borderId="10" xfId="1" applyNumberFormat="1" applyFont="1" applyBorder="1" applyAlignment="1">
      <alignment horizontal="center"/>
    </xf>
    <xf numFmtId="4" fontId="1" fillId="0" borderId="0" xfId="1" applyNumberFormat="1" applyFont="1" applyAlignment="1">
      <alignment horizontal="center" vertical="center" wrapText="1"/>
    </xf>
    <xf numFmtId="0" fontId="3" fillId="0" borderId="0" xfId="1" applyAlignment="1">
      <alignment horizont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2" fillId="0" borderId="0" xfId="1" applyFont="1" applyAlignment="1">
      <alignment horizontal="left" wrapText="1"/>
    </xf>
    <xf numFmtId="49" fontId="2" fillId="2" borderId="0" xfId="1" applyNumberFormat="1" applyFont="1" applyFill="1" applyAlignment="1">
      <alignment horizontal="justify" vertical="justify" wrapText="1"/>
    </xf>
    <xf numFmtId="0" fontId="2" fillId="0" borderId="0" xfId="1" applyFont="1" applyAlignment="1">
      <alignment horizontal="center" wrapText="1"/>
    </xf>
    <xf numFmtId="4" fontId="1" fillId="0" borderId="4" xfId="1" applyNumberFormat="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4" xfId="1" applyFont="1" applyBorder="1" applyAlignment="1">
      <alignment horizont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0" fontId="6" fillId="3" borderId="12" xfId="1" applyFont="1" applyFill="1" applyBorder="1" applyAlignment="1">
      <alignment horizontal="center"/>
    </xf>
    <xf numFmtId="0" fontId="6" fillId="3" borderId="3" xfId="1" applyFont="1" applyFill="1" applyBorder="1" applyAlignment="1">
      <alignment horizontal="center"/>
    </xf>
    <xf numFmtId="0" fontId="6" fillId="3" borderId="14" xfId="1" applyFont="1" applyFill="1" applyBorder="1" applyAlignment="1">
      <alignment horizontal="center"/>
    </xf>
    <xf numFmtId="0" fontId="6" fillId="3" borderId="7" xfId="1" applyFont="1" applyFill="1" applyBorder="1" applyAlignment="1">
      <alignment horizontal="center"/>
    </xf>
    <xf numFmtId="0" fontId="6" fillId="3" borderId="8" xfId="1" applyFont="1" applyFill="1" applyBorder="1" applyAlignment="1">
      <alignment horizontal="center"/>
    </xf>
    <xf numFmtId="0" fontId="6" fillId="3" borderId="15"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6" fillId="3" borderId="6" xfId="1" applyFont="1" applyFill="1" applyBorder="1" applyAlignment="1">
      <alignment horizontal="center"/>
    </xf>
    <xf numFmtId="49" fontId="6" fillId="3" borderId="9" xfId="1" applyNumberFormat="1" applyFont="1" applyFill="1" applyBorder="1" applyAlignment="1">
      <alignment horizontal="center" vertical="center" wrapText="1"/>
    </xf>
    <xf numFmtId="49" fontId="6" fillId="3" borderId="10" xfId="1" applyNumberFormat="1" applyFont="1" applyFill="1" applyBorder="1" applyAlignment="1">
      <alignment horizontal="center" vertical="center" wrapText="1"/>
    </xf>
    <xf numFmtId="49" fontId="6" fillId="3" borderId="11" xfId="1" applyNumberFormat="1" applyFont="1" applyFill="1" applyBorder="1" applyAlignment="1">
      <alignment horizontal="center" vertical="center" wrapText="1"/>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3" fillId="0" borderId="0" xfId="1" applyFill="1" applyAlignment="1">
      <alignment horizontal="center"/>
    </xf>
    <xf numFmtId="49" fontId="11" fillId="0" borderId="0" xfId="1" applyNumberFormat="1" applyFont="1" applyAlignment="1">
      <alignment horizontal="justify" vertical="center" wrapText="1"/>
    </xf>
    <xf numFmtId="0" fontId="4" fillId="0" borderId="0" xfId="1" applyFont="1" applyFill="1" applyAlignment="1">
      <alignment horizontal="center"/>
    </xf>
    <xf numFmtId="49" fontId="2" fillId="0" borderId="0" xfId="1" applyNumberFormat="1" applyFont="1" applyFill="1" applyAlignment="1">
      <alignment horizontal="justify" vertical="justify" wrapText="1"/>
    </xf>
    <xf numFmtId="0" fontId="5" fillId="0" borderId="0" xfId="1" applyFont="1" applyAlignment="1">
      <alignment horizontal="left"/>
    </xf>
    <xf numFmtId="0" fontId="2" fillId="0" borderId="0" xfId="1" applyFont="1" applyAlignment="1">
      <alignment horizontal="left"/>
    </xf>
    <xf numFmtId="0" fontId="2" fillId="0" borderId="0" xfId="1" applyFont="1" applyAlignment="1">
      <alignment horizontal="center"/>
    </xf>
    <xf numFmtId="0" fontId="1" fillId="0" borderId="0" xfId="1" applyFont="1" applyAlignment="1">
      <alignment horizontal="center"/>
    </xf>
    <xf numFmtId="0" fontId="2" fillId="0" borderId="8" xfId="1" applyFont="1" applyBorder="1" applyAlignment="1">
      <alignment horizontal="left"/>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0" xfId="1" applyFont="1" applyFill="1" applyAlignment="1">
      <alignment horizontal="center" vertical="center" wrapText="1"/>
    </xf>
    <xf numFmtId="0" fontId="12" fillId="0" borderId="0" xfId="1" applyFont="1" applyAlignment="1">
      <alignment horizontal="left"/>
    </xf>
    <xf numFmtId="0" fontId="1" fillId="3" borderId="12"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3" xfId="1" applyFont="1" applyFill="1" applyBorder="1" applyAlignment="1">
      <alignment horizontal="center" vertical="center" wrapText="1"/>
    </xf>
    <xf numFmtId="166" fontId="2" fillId="2" borderId="4" xfId="1" applyNumberFormat="1" applyFont="1" applyFill="1" applyBorder="1" applyAlignment="1">
      <alignment horizontal="center"/>
    </xf>
    <xf numFmtId="166" fontId="2" fillId="2" borderId="5" xfId="1" applyNumberFormat="1" applyFont="1" applyFill="1" applyBorder="1" applyAlignment="1">
      <alignment horizontal="center"/>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0" xfId="0" applyNumberFormat="1" applyFont="1" applyFill="1" applyAlignment="1">
      <alignment horizontal="center"/>
    </xf>
    <xf numFmtId="0" fontId="2" fillId="0" borderId="0" xfId="1" applyNumberFormat="1" applyFont="1" applyFill="1" applyAlignment="1">
      <alignment horizontal="center"/>
    </xf>
    <xf numFmtId="0" fontId="1" fillId="0" borderId="0" xfId="1" applyNumberFormat="1" applyFont="1" applyFill="1" applyAlignment="1">
      <alignment horizontal="center"/>
    </xf>
    <xf numFmtId="49" fontId="2" fillId="0" borderId="0" xfId="1" applyNumberFormat="1" applyFont="1" applyAlignment="1">
      <alignment horizontal="justify" vertical="justify" wrapText="1"/>
    </xf>
  </cellXfs>
  <cellStyles count="3">
    <cellStyle name="Normal" xfId="0" builtinId="0"/>
    <cellStyle name="Normal 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3476625</xdr:colOff>
      <xdr:row>1</xdr:row>
      <xdr:rowOff>38100</xdr:rowOff>
    </xdr:from>
    <xdr:to>
      <xdr:col>2</xdr:col>
      <xdr:colOff>102505</xdr:colOff>
      <xdr:row>8</xdr:row>
      <xdr:rowOff>71276</xdr:rowOff>
    </xdr:to>
    <xdr:pic>
      <xdr:nvPicPr>
        <xdr:cNvPr id="2" name="Imagem 1"/>
        <xdr:cNvPicPr>
          <a:picLocks noChangeAspect="1"/>
        </xdr:cNvPicPr>
      </xdr:nvPicPr>
      <xdr:blipFill>
        <a:blip xmlns:r="http://schemas.openxmlformats.org/officeDocument/2006/relationships" r:embed="rId1"/>
        <a:stretch>
          <a:fillRect/>
        </a:stretch>
      </xdr:blipFill>
      <xdr:spPr>
        <a:xfrm>
          <a:off x="3476625" y="238125"/>
          <a:ext cx="788305" cy="1033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3714750</xdr:colOff>
      <xdr:row>1</xdr:row>
      <xdr:rowOff>19050</xdr:rowOff>
    </xdr:from>
    <xdr:to>
      <xdr:col>1</xdr:col>
      <xdr:colOff>788305</xdr:colOff>
      <xdr:row>8</xdr:row>
      <xdr:rowOff>52226</xdr:rowOff>
    </xdr:to>
    <xdr:pic>
      <xdr:nvPicPr>
        <xdr:cNvPr id="2" name="Imagem 1"/>
        <xdr:cNvPicPr>
          <a:picLocks noChangeAspect="1"/>
        </xdr:cNvPicPr>
      </xdr:nvPicPr>
      <xdr:blipFill>
        <a:blip xmlns:r="http://schemas.openxmlformats.org/officeDocument/2006/relationships" r:embed="rId1"/>
        <a:stretch>
          <a:fillRect/>
        </a:stretch>
      </xdr:blipFill>
      <xdr:spPr>
        <a:xfrm>
          <a:off x="3714750" y="219075"/>
          <a:ext cx="788305" cy="1033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1590675</xdr:colOff>
      <xdr:row>2</xdr:row>
      <xdr:rowOff>66675</xdr:rowOff>
    </xdr:from>
    <xdr:to>
      <xdr:col>0</xdr:col>
      <xdr:colOff>2378980</xdr:colOff>
      <xdr:row>8</xdr:row>
      <xdr:rowOff>128426</xdr:rowOff>
    </xdr:to>
    <xdr:pic>
      <xdr:nvPicPr>
        <xdr:cNvPr id="2" name="Imagem 1"/>
        <xdr:cNvPicPr>
          <a:picLocks noChangeAspect="1"/>
        </xdr:cNvPicPr>
      </xdr:nvPicPr>
      <xdr:blipFill>
        <a:blip xmlns:r="http://schemas.openxmlformats.org/officeDocument/2006/relationships" r:embed="rId1"/>
        <a:stretch>
          <a:fillRect/>
        </a:stretch>
      </xdr:blipFill>
      <xdr:spPr>
        <a:xfrm>
          <a:off x="1590675" y="428625"/>
          <a:ext cx="788305" cy="1033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2533650</xdr:colOff>
      <xdr:row>1</xdr:row>
      <xdr:rowOff>0</xdr:rowOff>
    </xdr:from>
    <xdr:to>
      <xdr:col>1</xdr:col>
      <xdr:colOff>112030</xdr:colOff>
      <xdr:row>7</xdr:row>
      <xdr:rowOff>61751</xdr:rowOff>
    </xdr:to>
    <xdr:pic>
      <xdr:nvPicPr>
        <xdr:cNvPr id="2" name="Imagem 1"/>
        <xdr:cNvPicPr>
          <a:picLocks noChangeAspect="1"/>
        </xdr:cNvPicPr>
      </xdr:nvPicPr>
      <xdr:blipFill>
        <a:blip xmlns:r="http://schemas.openxmlformats.org/officeDocument/2006/relationships" r:embed="rId1"/>
        <a:stretch>
          <a:fillRect/>
        </a:stretch>
      </xdr:blipFill>
      <xdr:spPr>
        <a:xfrm>
          <a:off x="2533650" y="200025"/>
          <a:ext cx="788305" cy="91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1381125</xdr:colOff>
      <xdr:row>2</xdr:row>
      <xdr:rowOff>95250</xdr:rowOff>
    </xdr:from>
    <xdr:to>
      <xdr:col>0</xdr:col>
      <xdr:colOff>2169430</xdr:colOff>
      <xdr:row>8</xdr:row>
      <xdr:rowOff>157001</xdr:rowOff>
    </xdr:to>
    <xdr:pic>
      <xdr:nvPicPr>
        <xdr:cNvPr id="2" name="Imagem 1"/>
        <xdr:cNvPicPr>
          <a:picLocks noChangeAspect="1"/>
        </xdr:cNvPicPr>
      </xdr:nvPicPr>
      <xdr:blipFill>
        <a:blip xmlns:r="http://schemas.openxmlformats.org/officeDocument/2006/relationships" r:embed="rId1"/>
        <a:stretch>
          <a:fillRect/>
        </a:stretch>
      </xdr:blipFill>
      <xdr:spPr>
        <a:xfrm>
          <a:off x="1381125" y="457200"/>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A6" sqref="A6:O6"/>
    </sheetView>
  </sheetViews>
  <sheetFormatPr defaultColWidth="9.140625" defaultRowHeight="12.75" x14ac:dyDescent="0.2"/>
  <cols>
    <col min="1" max="1" width="47.7109375" style="5" customWidth="1"/>
    <col min="2" max="2" width="10.28515625" style="5" customWidth="1"/>
    <col min="3" max="3" width="10.7109375" style="5" customWidth="1"/>
    <col min="4" max="4" width="10.28515625" style="5" customWidth="1"/>
    <col min="5" max="5" width="11.28515625" style="5" customWidth="1"/>
    <col min="6" max="6" width="10.28515625" style="5" customWidth="1"/>
    <col min="7" max="7" width="11.28515625" style="5" customWidth="1"/>
    <col min="8" max="8" width="10.28515625" style="5" customWidth="1"/>
    <col min="9" max="9" width="11.140625" style="5" customWidth="1"/>
    <col min="10" max="10" width="10.28515625" style="5" customWidth="1"/>
    <col min="11" max="11" width="11.140625" style="5" customWidth="1"/>
    <col min="12" max="12" width="10.28515625" style="5" customWidth="1"/>
    <col min="13" max="13" width="10.7109375" style="5" customWidth="1"/>
    <col min="14" max="14" width="11.42578125" style="5" customWidth="1"/>
    <col min="15" max="15" width="15" style="5" customWidth="1"/>
    <col min="16" max="16384" width="9.140625" style="5"/>
  </cols>
  <sheetData>
    <row r="1" spans="1:15" ht="15.75" x14ac:dyDescent="0.25">
      <c r="A1" s="1"/>
      <c r="B1" s="3"/>
      <c r="C1" s="3"/>
      <c r="D1" s="3"/>
      <c r="E1" s="3"/>
      <c r="F1" s="3"/>
      <c r="G1" s="3"/>
      <c r="H1" s="3"/>
      <c r="I1" s="3"/>
      <c r="J1" s="3"/>
      <c r="K1" s="3"/>
      <c r="L1" s="3"/>
      <c r="M1" s="3"/>
      <c r="N1" s="3"/>
      <c r="O1" s="3"/>
    </row>
    <row r="2" spans="1:15" ht="11.25" customHeight="1" x14ac:dyDescent="0.2">
      <c r="A2" s="2"/>
      <c r="B2" s="3"/>
      <c r="C2" s="3"/>
      <c r="D2" s="3"/>
      <c r="E2" s="3"/>
      <c r="F2" s="3"/>
      <c r="G2" s="3"/>
      <c r="H2" s="3"/>
      <c r="I2" s="3"/>
      <c r="J2" s="3"/>
      <c r="K2" s="3"/>
      <c r="L2" s="3"/>
      <c r="M2" s="3"/>
      <c r="N2" s="3"/>
      <c r="O2" s="3"/>
    </row>
    <row r="3" spans="1:15" ht="11.25" customHeight="1" x14ac:dyDescent="0.2">
      <c r="A3" s="161" t="s">
        <v>88</v>
      </c>
      <c r="B3" s="161"/>
      <c r="C3" s="161"/>
      <c r="D3" s="161"/>
      <c r="E3" s="161"/>
      <c r="F3" s="161"/>
      <c r="G3" s="161"/>
      <c r="H3" s="161"/>
      <c r="I3" s="161"/>
      <c r="J3" s="161"/>
      <c r="K3" s="161"/>
      <c r="L3" s="161"/>
      <c r="M3" s="161"/>
      <c r="N3" s="161"/>
      <c r="O3" s="161"/>
    </row>
    <row r="4" spans="1:15" ht="11.25" customHeight="1" x14ac:dyDescent="0.2">
      <c r="A4" s="161" t="s">
        <v>89</v>
      </c>
      <c r="B4" s="161"/>
      <c r="C4" s="161"/>
      <c r="D4" s="161"/>
      <c r="E4" s="161"/>
      <c r="F4" s="161"/>
      <c r="G4" s="161"/>
      <c r="H4" s="161"/>
      <c r="I4" s="161"/>
      <c r="J4" s="161"/>
      <c r="K4" s="161"/>
      <c r="L4" s="161"/>
      <c r="M4" s="161"/>
      <c r="N4" s="161"/>
      <c r="O4" s="161"/>
    </row>
    <row r="5" spans="1:15" ht="11.25" customHeight="1" x14ac:dyDescent="0.2">
      <c r="A5" s="161" t="s">
        <v>0</v>
      </c>
      <c r="B5" s="161"/>
      <c r="C5" s="161"/>
      <c r="D5" s="161"/>
      <c r="E5" s="161"/>
      <c r="F5" s="161"/>
      <c r="G5" s="161"/>
      <c r="H5" s="161"/>
      <c r="I5" s="161"/>
      <c r="J5" s="161"/>
      <c r="K5" s="161"/>
      <c r="L5" s="161"/>
      <c r="M5" s="161"/>
      <c r="N5" s="161"/>
      <c r="O5" s="161"/>
    </row>
    <row r="6" spans="1:15" ht="11.25" customHeight="1" x14ac:dyDescent="0.2">
      <c r="A6" s="162" t="s">
        <v>1</v>
      </c>
      <c r="B6" s="162"/>
      <c r="C6" s="162"/>
      <c r="D6" s="162"/>
      <c r="E6" s="162"/>
      <c r="F6" s="162"/>
      <c r="G6" s="162"/>
      <c r="H6" s="162"/>
      <c r="I6" s="162"/>
      <c r="J6" s="162"/>
      <c r="K6" s="162"/>
      <c r="L6" s="162"/>
      <c r="M6" s="162"/>
      <c r="N6" s="162"/>
      <c r="O6" s="162"/>
    </row>
    <row r="7" spans="1:15" ht="11.25" customHeight="1" x14ac:dyDescent="0.2">
      <c r="A7" s="161" t="s">
        <v>2</v>
      </c>
      <c r="B7" s="161"/>
      <c r="C7" s="161"/>
      <c r="D7" s="161"/>
      <c r="E7" s="161"/>
      <c r="F7" s="161"/>
      <c r="G7" s="161"/>
      <c r="H7" s="161"/>
      <c r="I7" s="161"/>
      <c r="J7" s="161"/>
      <c r="K7" s="161"/>
      <c r="L7" s="161"/>
      <c r="M7" s="161"/>
      <c r="N7" s="161"/>
      <c r="O7" s="161"/>
    </row>
    <row r="8" spans="1:15" ht="11.25" customHeight="1" x14ac:dyDescent="0.2">
      <c r="A8" s="161" t="s">
        <v>114</v>
      </c>
      <c r="B8" s="161"/>
      <c r="C8" s="161"/>
      <c r="D8" s="161"/>
      <c r="E8" s="161"/>
      <c r="F8" s="161"/>
      <c r="G8" s="161"/>
      <c r="H8" s="161"/>
      <c r="I8" s="161"/>
      <c r="J8" s="161"/>
      <c r="K8" s="161"/>
      <c r="L8" s="161"/>
      <c r="M8" s="161"/>
      <c r="N8" s="161"/>
      <c r="O8" s="161"/>
    </row>
    <row r="9" spans="1:15" ht="11.25" customHeight="1" x14ac:dyDescent="0.2">
      <c r="A9" s="3"/>
      <c r="B9" s="3"/>
      <c r="C9" s="3"/>
      <c r="D9" s="3"/>
      <c r="E9" s="3"/>
      <c r="F9" s="3"/>
      <c r="G9" s="3"/>
      <c r="H9" s="3"/>
      <c r="I9" s="3"/>
      <c r="J9" s="3"/>
      <c r="K9" s="3"/>
      <c r="L9" s="3"/>
      <c r="M9" s="3"/>
      <c r="N9" s="3"/>
      <c r="O9" s="3"/>
    </row>
    <row r="10" spans="1:15" ht="11.25" customHeight="1" x14ac:dyDescent="0.2">
      <c r="A10" s="3" t="s">
        <v>3</v>
      </c>
      <c r="B10" s="3"/>
      <c r="C10" s="3"/>
      <c r="D10" s="3"/>
      <c r="E10" s="3"/>
      <c r="F10" s="3"/>
      <c r="G10" s="3"/>
      <c r="H10" s="3"/>
      <c r="I10" s="3"/>
      <c r="J10" s="3"/>
      <c r="K10" s="3"/>
      <c r="L10" s="3"/>
      <c r="M10" s="3"/>
      <c r="N10" s="3"/>
      <c r="O10" s="25">
        <v>1</v>
      </c>
    </row>
    <row r="11" spans="1:15" ht="11.25" customHeight="1" x14ac:dyDescent="0.2">
      <c r="A11" s="14"/>
      <c r="B11" s="163" t="s">
        <v>4</v>
      </c>
      <c r="C11" s="164"/>
      <c r="D11" s="164"/>
      <c r="E11" s="164"/>
      <c r="F11" s="164"/>
      <c r="G11" s="164"/>
      <c r="H11" s="164"/>
      <c r="I11" s="164"/>
      <c r="J11" s="164"/>
      <c r="K11" s="164"/>
      <c r="L11" s="164"/>
      <c r="M11" s="164"/>
      <c r="N11" s="164"/>
      <c r="O11" s="165"/>
    </row>
    <row r="12" spans="1:15" ht="11.25" customHeight="1" x14ac:dyDescent="0.2">
      <c r="A12" s="15"/>
      <c r="B12" s="166" t="s">
        <v>5</v>
      </c>
      <c r="C12" s="167"/>
      <c r="D12" s="167"/>
      <c r="E12" s="167"/>
      <c r="F12" s="167"/>
      <c r="G12" s="167"/>
      <c r="H12" s="167"/>
      <c r="I12" s="167"/>
      <c r="J12" s="167"/>
      <c r="K12" s="167"/>
      <c r="L12" s="167"/>
      <c r="M12" s="167"/>
      <c r="N12" s="167"/>
      <c r="O12" s="168"/>
    </row>
    <row r="13" spans="1:15" ht="11.25" customHeight="1" x14ac:dyDescent="0.2">
      <c r="A13" s="15" t="s">
        <v>6</v>
      </c>
      <c r="B13" s="169" t="s">
        <v>7</v>
      </c>
      <c r="C13" s="170"/>
      <c r="D13" s="170"/>
      <c r="E13" s="170"/>
      <c r="F13" s="170"/>
      <c r="G13" s="170"/>
      <c r="H13" s="170"/>
      <c r="I13" s="170"/>
      <c r="J13" s="170"/>
      <c r="K13" s="170"/>
      <c r="L13" s="170"/>
      <c r="M13" s="170"/>
      <c r="N13" s="171"/>
      <c r="O13" s="66" t="s">
        <v>8</v>
      </c>
    </row>
    <row r="14" spans="1:15" ht="11.25" customHeight="1" x14ac:dyDescent="0.2">
      <c r="A14" s="15"/>
      <c r="B14" s="172" t="s">
        <v>115</v>
      </c>
      <c r="C14" s="172" t="s">
        <v>116</v>
      </c>
      <c r="D14" s="172" t="s">
        <v>117</v>
      </c>
      <c r="E14" s="172" t="s">
        <v>118</v>
      </c>
      <c r="F14" s="172" t="s">
        <v>119</v>
      </c>
      <c r="G14" s="172" t="s">
        <v>120</v>
      </c>
      <c r="H14" s="172" t="s">
        <v>121</v>
      </c>
      <c r="I14" s="172" t="s">
        <v>122</v>
      </c>
      <c r="J14" s="172" t="s">
        <v>123</v>
      </c>
      <c r="K14" s="172" t="s">
        <v>124</v>
      </c>
      <c r="L14" s="172" t="s">
        <v>125</v>
      </c>
      <c r="M14" s="172" t="s">
        <v>126</v>
      </c>
      <c r="N14" s="8" t="s">
        <v>9</v>
      </c>
      <c r="O14" s="16" t="s">
        <v>10</v>
      </c>
    </row>
    <row r="15" spans="1:15" ht="11.25" customHeight="1" x14ac:dyDescent="0.2">
      <c r="A15" s="15"/>
      <c r="B15" s="173"/>
      <c r="C15" s="173"/>
      <c r="D15" s="173"/>
      <c r="E15" s="173"/>
      <c r="F15" s="173"/>
      <c r="G15" s="173"/>
      <c r="H15" s="173"/>
      <c r="I15" s="173"/>
      <c r="J15" s="173"/>
      <c r="K15" s="173"/>
      <c r="L15" s="173"/>
      <c r="M15" s="173"/>
      <c r="N15" s="9" t="s">
        <v>11</v>
      </c>
      <c r="O15" s="16" t="s">
        <v>12</v>
      </c>
    </row>
    <row r="16" spans="1:15" ht="11.25" customHeight="1" x14ac:dyDescent="0.2">
      <c r="A16" s="15"/>
      <c r="B16" s="173"/>
      <c r="C16" s="173"/>
      <c r="D16" s="173"/>
      <c r="E16" s="173"/>
      <c r="F16" s="173"/>
      <c r="G16" s="173"/>
      <c r="H16" s="173"/>
      <c r="I16" s="173"/>
      <c r="J16" s="173"/>
      <c r="K16" s="173"/>
      <c r="L16" s="173"/>
      <c r="M16" s="173"/>
      <c r="N16" s="9" t="s">
        <v>13</v>
      </c>
      <c r="O16" s="17" t="s">
        <v>14</v>
      </c>
    </row>
    <row r="17" spans="1:17" ht="11.25" customHeight="1" x14ac:dyDescent="0.2">
      <c r="A17" s="18"/>
      <c r="B17" s="174"/>
      <c r="C17" s="174"/>
      <c r="D17" s="174"/>
      <c r="E17" s="174"/>
      <c r="F17" s="174"/>
      <c r="G17" s="174"/>
      <c r="H17" s="174"/>
      <c r="I17" s="174"/>
      <c r="J17" s="174"/>
      <c r="K17" s="174"/>
      <c r="L17" s="174"/>
      <c r="M17" s="174"/>
      <c r="N17" s="10" t="s">
        <v>15</v>
      </c>
      <c r="O17" s="19" t="s">
        <v>16</v>
      </c>
    </row>
    <row r="18" spans="1:17" ht="11.25" customHeight="1" x14ac:dyDescent="0.2">
      <c r="A18" s="20" t="s">
        <v>17</v>
      </c>
      <c r="B18" s="84">
        <f t="shared" ref="B18:I18" si="0">B19+B22</f>
        <v>8360526.29</v>
      </c>
      <c r="C18" s="84">
        <f t="shared" si="0"/>
        <v>8228263.5499999998</v>
      </c>
      <c r="D18" s="84">
        <f t="shared" si="0"/>
        <v>8178456.6200000001</v>
      </c>
      <c r="E18" s="84">
        <f t="shared" si="0"/>
        <v>8797132.1100000013</v>
      </c>
      <c r="F18" s="84">
        <f t="shared" si="0"/>
        <v>8750169.7699999996</v>
      </c>
      <c r="G18" s="84">
        <f t="shared" si="0"/>
        <v>12503667.579999998</v>
      </c>
      <c r="H18" s="84">
        <f t="shared" si="0"/>
        <v>8790762.4700000007</v>
      </c>
      <c r="I18" s="84">
        <f t="shared" si="0"/>
        <v>8848997.4299999997</v>
      </c>
      <c r="J18" s="84">
        <f t="shared" ref="J18:M18" si="1">J19+J22</f>
        <v>8980496.6600000001</v>
      </c>
      <c r="K18" s="84">
        <f t="shared" si="1"/>
        <v>9012937.2699999996</v>
      </c>
      <c r="L18" s="84">
        <f t="shared" si="1"/>
        <v>8656445.1099999994</v>
      </c>
      <c r="M18" s="84">
        <f t="shared" si="1"/>
        <v>16098199.42</v>
      </c>
      <c r="N18" s="84">
        <f t="shared" ref="N18:N24" si="2">SUM(B18:M18)</f>
        <v>115206054.27999999</v>
      </c>
      <c r="O18" s="114">
        <f>O20+O21</f>
        <v>6407.45</v>
      </c>
    </row>
    <row r="19" spans="1:17" ht="11.25" customHeight="1" x14ac:dyDescent="0.2">
      <c r="A19" s="21" t="s">
        <v>18</v>
      </c>
      <c r="B19" s="11">
        <f t="shared" ref="B19:I19" si="3">B20+B21</f>
        <v>6546783.3799999999</v>
      </c>
      <c r="C19" s="11">
        <f t="shared" si="3"/>
        <v>6396774.7599999998</v>
      </c>
      <c r="D19" s="11">
        <f t="shared" si="3"/>
        <v>6355840.7700000005</v>
      </c>
      <c r="E19" s="11">
        <f t="shared" si="3"/>
        <v>6844807.8800000008</v>
      </c>
      <c r="F19" s="11">
        <f t="shared" si="3"/>
        <v>6803278.4300000006</v>
      </c>
      <c r="G19" s="11">
        <f t="shared" si="3"/>
        <v>9589254.4699999988</v>
      </c>
      <c r="H19" s="11">
        <f t="shared" si="3"/>
        <v>6843871.1299999999</v>
      </c>
      <c r="I19" s="11">
        <f t="shared" si="3"/>
        <v>6971425.4500000002</v>
      </c>
      <c r="J19" s="11">
        <f t="shared" ref="J19:M19" si="4">J20+J21</f>
        <v>6964285.96</v>
      </c>
      <c r="K19" s="11">
        <f t="shared" si="4"/>
        <v>7066045.9299999997</v>
      </c>
      <c r="L19" s="11">
        <f t="shared" si="4"/>
        <v>6709553.7699999996</v>
      </c>
      <c r="M19" s="11">
        <f t="shared" si="4"/>
        <v>13178921.67</v>
      </c>
      <c r="N19" s="11">
        <f t="shared" si="2"/>
        <v>90270843.599999994</v>
      </c>
      <c r="O19" s="85"/>
    </row>
    <row r="20" spans="1:17" ht="11.25" customHeight="1" x14ac:dyDescent="0.2">
      <c r="A20" s="21" t="s">
        <v>19</v>
      </c>
      <c r="B20" s="12">
        <v>5749591.25</v>
      </c>
      <c r="C20" s="12">
        <v>5602996.8399999999</v>
      </c>
      <c r="D20" s="12">
        <v>5567735.6100000003</v>
      </c>
      <c r="E20" s="12">
        <v>5989603.1500000004</v>
      </c>
      <c r="F20" s="12">
        <v>5927217.9400000004</v>
      </c>
      <c r="G20" s="12">
        <v>8704888.0999999996</v>
      </c>
      <c r="H20" s="12">
        <v>5947362.4699999997</v>
      </c>
      <c r="I20" s="12">
        <v>6073147.3600000003</v>
      </c>
      <c r="J20" s="12">
        <v>6076774.79</v>
      </c>
      <c r="K20" s="12">
        <v>6168079.0199999996</v>
      </c>
      <c r="L20" s="12">
        <v>5823055.3099999996</v>
      </c>
      <c r="M20" s="12">
        <v>10842777.699999999</v>
      </c>
      <c r="N20" s="11">
        <f t="shared" si="2"/>
        <v>78473229.540000007</v>
      </c>
      <c r="O20" s="85"/>
    </row>
    <row r="21" spans="1:17" ht="11.25" customHeight="1" x14ac:dyDescent="0.2">
      <c r="A21" s="21" t="s">
        <v>20</v>
      </c>
      <c r="B21" s="12">
        <v>797192.13</v>
      </c>
      <c r="C21" s="12">
        <v>793777.92</v>
      </c>
      <c r="D21" s="12">
        <v>788105.16</v>
      </c>
      <c r="E21" s="12">
        <v>855204.73</v>
      </c>
      <c r="F21" s="12">
        <v>876060.49</v>
      </c>
      <c r="G21" s="12">
        <v>884366.37</v>
      </c>
      <c r="H21" s="12">
        <v>896508.66</v>
      </c>
      <c r="I21" s="12">
        <v>898278.09</v>
      </c>
      <c r="J21" s="12">
        <v>887511.17</v>
      </c>
      <c r="K21" s="12">
        <v>897966.91</v>
      </c>
      <c r="L21" s="12">
        <v>886498.46</v>
      </c>
      <c r="M21" s="12">
        <v>2336143.9700000002</v>
      </c>
      <c r="N21" s="11">
        <f t="shared" si="2"/>
        <v>11797614.060000001</v>
      </c>
      <c r="O21" s="85">
        <v>6407.45</v>
      </c>
    </row>
    <row r="22" spans="1:17" ht="11.25" customHeight="1" x14ac:dyDescent="0.2">
      <c r="A22" s="21" t="s">
        <v>21</v>
      </c>
      <c r="B22" s="86">
        <f t="shared" ref="B22:I22" si="5">B23+B24</f>
        <v>1813742.9100000001</v>
      </c>
      <c r="C22" s="86">
        <f t="shared" si="5"/>
        <v>1831488.79</v>
      </c>
      <c r="D22" s="86">
        <f t="shared" si="5"/>
        <v>1822615.8499999999</v>
      </c>
      <c r="E22" s="86">
        <f t="shared" si="5"/>
        <v>1952324.23</v>
      </c>
      <c r="F22" s="86">
        <f t="shared" si="5"/>
        <v>1946891.3399999999</v>
      </c>
      <c r="G22" s="86">
        <f t="shared" si="5"/>
        <v>2914413.11</v>
      </c>
      <c r="H22" s="86">
        <f t="shared" si="5"/>
        <v>1946891.34</v>
      </c>
      <c r="I22" s="86">
        <f t="shared" si="5"/>
        <v>1877571.98</v>
      </c>
      <c r="J22" s="86">
        <f t="shared" ref="J22:M22" si="6">J23+J24</f>
        <v>2016210.7</v>
      </c>
      <c r="K22" s="86">
        <f t="shared" si="6"/>
        <v>1946891.3399999999</v>
      </c>
      <c r="L22" s="86">
        <f t="shared" si="6"/>
        <v>1946891.3399999999</v>
      </c>
      <c r="M22" s="86">
        <f t="shared" si="6"/>
        <v>2919277.75</v>
      </c>
      <c r="N22" s="86">
        <f t="shared" si="2"/>
        <v>24935210.68</v>
      </c>
      <c r="O22" s="11"/>
    </row>
    <row r="23" spans="1:17" ht="11.25" customHeight="1" x14ac:dyDescent="0.2">
      <c r="A23" s="21" t="s">
        <v>22</v>
      </c>
      <c r="B23" s="12">
        <v>1634578.81</v>
      </c>
      <c r="C23" s="12">
        <v>1647072.53</v>
      </c>
      <c r="D23" s="12">
        <v>1640825.67</v>
      </c>
      <c r="E23" s="12">
        <v>1770534.05</v>
      </c>
      <c r="F23" s="12">
        <v>1765101.16</v>
      </c>
      <c r="G23" s="12">
        <v>2632699.44</v>
      </c>
      <c r="H23" s="12">
        <v>1872016.59</v>
      </c>
      <c r="I23" s="12">
        <v>1588866.37</v>
      </c>
      <c r="J23" s="12">
        <v>1834420.52</v>
      </c>
      <c r="K23" s="12">
        <v>1765101.16</v>
      </c>
      <c r="L23" s="12">
        <v>1765101.16</v>
      </c>
      <c r="M23" s="12">
        <v>2655620.88</v>
      </c>
      <c r="N23" s="12">
        <f t="shared" si="2"/>
        <v>22571938.339999996</v>
      </c>
      <c r="O23" s="11"/>
    </row>
    <row r="24" spans="1:17" ht="11.25" customHeight="1" x14ac:dyDescent="0.2">
      <c r="A24" s="21" t="s">
        <v>23</v>
      </c>
      <c r="B24" s="12">
        <v>179164.1</v>
      </c>
      <c r="C24" s="12">
        <v>184416.26</v>
      </c>
      <c r="D24" s="12">
        <v>181790.18</v>
      </c>
      <c r="E24" s="12">
        <v>181790.18</v>
      </c>
      <c r="F24" s="12">
        <v>181790.18</v>
      </c>
      <c r="G24" s="12">
        <v>281713.67</v>
      </c>
      <c r="H24" s="12">
        <v>74874.75</v>
      </c>
      <c r="I24" s="12">
        <v>288705.61</v>
      </c>
      <c r="J24" s="12">
        <v>181790.18</v>
      </c>
      <c r="K24" s="12">
        <v>181790.18</v>
      </c>
      <c r="L24" s="12">
        <v>181790.18</v>
      </c>
      <c r="M24" s="12">
        <v>263656.87</v>
      </c>
      <c r="N24" s="12">
        <f t="shared" si="2"/>
        <v>2363272.34</v>
      </c>
      <c r="O24" s="11"/>
    </row>
    <row r="25" spans="1:17" ht="21" customHeight="1" x14ac:dyDescent="0.2">
      <c r="A25" s="47" t="s">
        <v>24</v>
      </c>
      <c r="B25" s="12"/>
      <c r="C25" s="12"/>
      <c r="D25" s="12"/>
      <c r="E25" s="11"/>
      <c r="F25" s="12"/>
      <c r="G25" s="12"/>
      <c r="H25" s="12"/>
      <c r="I25" s="11"/>
      <c r="J25" s="12"/>
      <c r="K25" s="12"/>
      <c r="L25" s="12"/>
      <c r="M25" s="11"/>
      <c r="N25" s="12"/>
      <c r="O25" s="11"/>
    </row>
    <row r="26" spans="1:17" ht="11.45" customHeight="1" x14ac:dyDescent="0.2">
      <c r="A26" s="21" t="s">
        <v>25</v>
      </c>
      <c r="B26" s="12"/>
      <c r="C26" s="12"/>
      <c r="D26" s="12"/>
      <c r="E26" s="11"/>
      <c r="F26" s="12"/>
      <c r="G26" s="12"/>
      <c r="H26" s="12"/>
      <c r="I26" s="11"/>
      <c r="J26" s="12"/>
      <c r="K26" s="12"/>
      <c r="L26" s="12"/>
      <c r="M26" s="11"/>
      <c r="N26" s="12"/>
      <c r="O26" s="11"/>
    </row>
    <row r="27" spans="1:17" ht="11.25" customHeight="1" x14ac:dyDescent="0.2">
      <c r="A27" s="20" t="s">
        <v>26</v>
      </c>
      <c r="B27" s="86">
        <f t="shared" ref="B27:E27" si="7">SUM(B28:B32)</f>
        <v>2032659.2200000002</v>
      </c>
      <c r="C27" s="86">
        <f t="shared" si="7"/>
        <v>2095930.0899999999</v>
      </c>
      <c r="D27" s="86">
        <f t="shared" si="7"/>
        <v>1989941.9</v>
      </c>
      <c r="E27" s="86">
        <f t="shared" si="7"/>
        <v>2258293.64</v>
      </c>
      <c r="F27" s="86">
        <f t="shared" ref="F27:I27" si="8">SUM(F28:F32)</f>
        <v>2208686.77</v>
      </c>
      <c r="G27" s="86">
        <f t="shared" si="8"/>
        <v>3227892.7199999997</v>
      </c>
      <c r="H27" s="86">
        <f t="shared" si="8"/>
        <v>2093978.33</v>
      </c>
      <c r="I27" s="86">
        <f t="shared" si="8"/>
        <v>2078130.9500000002</v>
      </c>
      <c r="J27" s="86">
        <f t="shared" ref="J27:M27" si="9">SUM(J28:J32)</f>
        <v>2297841.36</v>
      </c>
      <c r="K27" s="86">
        <f t="shared" si="9"/>
        <v>2299725.7199999997</v>
      </c>
      <c r="L27" s="86">
        <f t="shared" si="9"/>
        <v>2025691.2299999997</v>
      </c>
      <c r="M27" s="86">
        <f t="shared" si="9"/>
        <v>4356628.74</v>
      </c>
      <c r="N27" s="86">
        <f t="shared" ref="N27:N32" si="10">SUM(B27:M27)</f>
        <v>28965400.670000002</v>
      </c>
      <c r="O27" s="11"/>
    </row>
    <row r="28" spans="1:17" ht="11.25" customHeight="1" x14ac:dyDescent="0.2">
      <c r="A28" s="22" t="s">
        <v>27</v>
      </c>
      <c r="B28" s="12">
        <v>10703.55</v>
      </c>
      <c r="C28" s="12">
        <v>0</v>
      </c>
      <c r="D28" s="12">
        <v>15994.8</v>
      </c>
      <c r="E28" s="12">
        <v>148203.54999999999</v>
      </c>
      <c r="F28" s="12">
        <v>13504.59</v>
      </c>
      <c r="G28" s="12">
        <v>6931.37</v>
      </c>
      <c r="H28" s="12">
        <v>8897.75</v>
      </c>
      <c r="I28" s="12">
        <v>9321.4599999999991</v>
      </c>
      <c r="J28" s="12">
        <v>0</v>
      </c>
      <c r="K28" s="12">
        <v>18311.73</v>
      </c>
      <c r="L28" s="12">
        <v>17697.12</v>
      </c>
      <c r="M28" s="12">
        <v>0</v>
      </c>
      <c r="N28" s="12">
        <f t="shared" si="10"/>
        <v>249565.91999999998</v>
      </c>
      <c r="O28" s="11"/>
    </row>
    <row r="29" spans="1:17" ht="11.25" customHeight="1" x14ac:dyDescent="0.2">
      <c r="A29" s="22" t="s">
        <v>28</v>
      </c>
      <c r="B29" s="12">
        <v>0</v>
      </c>
      <c r="C29" s="12">
        <v>0</v>
      </c>
      <c r="D29" s="12">
        <v>0</v>
      </c>
      <c r="E29" s="12">
        <v>0</v>
      </c>
      <c r="F29" s="12">
        <v>0</v>
      </c>
      <c r="G29" s="12">
        <v>0</v>
      </c>
      <c r="H29" s="12">
        <v>0</v>
      </c>
      <c r="I29" s="12">
        <v>0</v>
      </c>
      <c r="J29" s="12">
        <v>0</v>
      </c>
      <c r="K29" s="12">
        <v>0</v>
      </c>
      <c r="L29" s="12">
        <v>0</v>
      </c>
      <c r="M29" s="12">
        <v>0</v>
      </c>
      <c r="N29" s="12">
        <f t="shared" si="10"/>
        <v>0</v>
      </c>
      <c r="O29" s="11"/>
      <c r="Q29" s="93"/>
    </row>
    <row r="30" spans="1:17" s="96" customFormat="1" ht="11.25" customHeight="1" x14ac:dyDescent="0.2">
      <c r="A30" s="94" t="s">
        <v>29</v>
      </c>
      <c r="B30" s="95">
        <v>25714.12</v>
      </c>
      <c r="C30" s="95">
        <v>28134.42</v>
      </c>
      <c r="D30" s="95">
        <v>20337.52</v>
      </c>
      <c r="E30" s="95">
        <v>106352.55</v>
      </c>
      <c r="F30" s="95">
        <v>15337.37</v>
      </c>
      <c r="G30" s="95">
        <v>15196.36</v>
      </c>
      <c r="H30" s="95">
        <v>6683.23</v>
      </c>
      <c r="I30" s="95">
        <v>81028.66</v>
      </c>
      <c r="J30" s="12">
        <v>11749.8</v>
      </c>
      <c r="K30" s="12">
        <v>8309.73</v>
      </c>
      <c r="L30" s="12">
        <v>915.58</v>
      </c>
      <c r="M30" s="12">
        <v>2364.14</v>
      </c>
      <c r="N30" s="95">
        <f t="shared" si="10"/>
        <v>322123.48</v>
      </c>
      <c r="O30" s="85"/>
    </row>
    <row r="31" spans="1:17" ht="11.25" customHeight="1" x14ac:dyDescent="0.2">
      <c r="A31" s="22" t="s">
        <v>30</v>
      </c>
      <c r="B31" s="87">
        <f t="shared" ref="B31:I31" si="11">B22</f>
        <v>1813742.9100000001</v>
      </c>
      <c r="C31" s="87">
        <f t="shared" si="11"/>
        <v>1831488.79</v>
      </c>
      <c r="D31" s="87">
        <f t="shared" si="11"/>
        <v>1822615.8499999999</v>
      </c>
      <c r="E31" s="87">
        <f t="shared" si="11"/>
        <v>1952324.23</v>
      </c>
      <c r="F31" s="87">
        <f t="shared" si="11"/>
        <v>1946891.3399999999</v>
      </c>
      <c r="G31" s="87">
        <f t="shared" si="11"/>
        <v>2914413.11</v>
      </c>
      <c r="H31" s="87">
        <f t="shared" si="11"/>
        <v>1946891.34</v>
      </c>
      <c r="I31" s="87">
        <f t="shared" si="11"/>
        <v>1877571.98</v>
      </c>
      <c r="J31" s="12">
        <f t="shared" ref="J31:M31" si="12">J22</f>
        <v>2016210.7</v>
      </c>
      <c r="K31" s="12">
        <f t="shared" si="12"/>
        <v>1946891.3399999999</v>
      </c>
      <c r="L31" s="12">
        <f t="shared" si="12"/>
        <v>1946891.3399999999</v>
      </c>
      <c r="M31" s="12">
        <f t="shared" si="12"/>
        <v>2919277.75</v>
      </c>
      <c r="N31" s="12">
        <f t="shared" si="10"/>
        <v>24935210.68</v>
      </c>
      <c r="O31" s="11"/>
    </row>
    <row r="32" spans="1:17" ht="11.25" customHeight="1" x14ac:dyDescent="0.2">
      <c r="A32" s="22" t="s">
        <v>101</v>
      </c>
      <c r="B32" s="13">
        <v>182498.64</v>
      </c>
      <c r="C32" s="13">
        <v>236306.88</v>
      </c>
      <c r="D32" s="13">
        <v>130993.73</v>
      </c>
      <c r="E32" s="13">
        <v>51413.31</v>
      </c>
      <c r="F32" s="13">
        <v>232953.47</v>
      </c>
      <c r="G32" s="13">
        <v>291351.88</v>
      </c>
      <c r="H32" s="13">
        <v>131506.01</v>
      </c>
      <c r="I32" s="13">
        <v>110208.85</v>
      </c>
      <c r="J32" s="13">
        <v>269880.86</v>
      </c>
      <c r="K32" s="13">
        <v>326212.92</v>
      </c>
      <c r="L32" s="13">
        <v>60187.19</v>
      </c>
      <c r="M32" s="13">
        <v>1434986.85</v>
      </c>
      <c r="N32" s="12">
        <f t="shared" si="10"/>
        <v>3458500.5900000003</v>
      </c>
      <c r="O32" s="12"/>
      <c r="P32" s="88"/>
    </row>
    <row r="33" spans="1:15" ht="11.25" customHeight="1" x14ac:dyDescent="0.2">
      <c r="A33" s="63" t="s">
        <v>31</v>
      </c>
      <c r="B33" s="89">
        <f t="shared" ref="B33:I33" si="13">B18-B27</f>
        <v>6327867.0700000003</v>
      </c>
      <c r="C33" s="89">
        <f t="shared" si="13"/>
        <v>6132333.46</v>
      </c>
      <c r="D33" s="89">
        <f t="shared" si="13"/>
        <v>6188514.7200000007</v>
      </c>
      <c r="E33" s="89">
        <f t="shared" si="13"/>
        <v>6538838.4700000007</v>
      </c>
      <c r="F33" s="89">
        <f t="shared" si="13"/>
        <v>6541483</v>
      </c>
      <c r="G33" s="89">
        <f t="shared" si="13"/>
        <v>9275774.8599999994</v>
      </c>
      <c r="H33" s="89">
        <f t="shared" si="13"/>
        <v>6696784.1400000006</v>
      </c>
      <c r="I33" s="89">
        <f t="shared" si="13"/>
        <v>6770866.4799999995</v>
      </c>
      <c r="J33" s="89">
        <f t="shared" ref="J33:N33" si="14">J18-J27</f>
        <v>6682655.3000000007</v>
      </c>
      <c r="K33" s="89">
        <f t="shared" si="14"/>
        <v>6713211.5499999998</v>
      </c>
      <c r="L33" s="89">
        <f t="shared" si="14"/>
        <v>6630753.8799999999</v>
      </c>
      <c r="M33" s="89">
        <f t="shared" si="14"/>
        <v>11741570.68</v>
      </c>
      <c r="N33" s="90">
        <f t="shared" si="14"/>
        <v>86240653.609999985</v>
      </c>
      <c r="O33" s="90">
        <f>O18</f>
        <v>6407.45</v>
      </c>
    </row>
    <row r="34" spans="1:15" ht="11.25" customHeight="1" x14ac:dyDescent="0.2">
      <c r="A34" s="28"/>
      <c r="B34" s="64"/>
      <c r="C34" s="64"/>
      <c r="D34" s="64"/>
      <c r="E34" s="64"/>
      <c r="F34" s="64"/>
      <c r="G34" s="64"/>
      <c r="H34" s="64"/>
      <c r="I34" s="64"/>
      <c r="J34" s="64"/>
      <c r="K34" s="64"/>
      <c r="L34" s="64"/>
      <c r="M34" s="64"/>
      <c r="N34" s="64"/>
      <c r="O34" s="64"/>
    </row>
    <row r="35" spans="1:15" ht="11.25" customHeight="1" x14ac:dyDescent="0.2">
      <c r="A35" s="175" t="s">
        <v>32</v>
      </c>
      <c r="B35" s="176"/>
      <c r="C35" s="176"/>
      <c r="D35" s="176"/>
      <c r="E35" s="176"/>
      <c r="F35" s="175" t="s">
        <v>33</v>
      </c>
      <c r="G35" s="176"/>
      <c r="H35" s="176"/>
      <c r="I35" s="176"/>
      <c r="J35" s="176"/>
      <c r="K35" s="176"/>
      <c r="L35" s="176"/>
      <c r="M35" s="175" t="s">
        <v>34</v>
      </c>
      <c r="N35" s="176"/>
      <c r="O35" s="177"/>
    </row>
    <row r="36" spans="1:15" ht="11.25" customHeight="1" x14ac:dyDescent="0.2">
      <c r="A36" s="51" t="s">
        <v>35</v>
      </c>
      <c r="B36" s="71"/>
      <c r="C36" s="71"/>
      <c r="D36" s="71"/>
      <c r="E36" s="71"/>
      <c r="F36" s="145">
        <v>11599606062.92</v>
      </c>
      <c r="G36" s="178"/>
      <c r="H36" s="178"/>
      <c r="I36" s="178"/>
      <c r="J36" s="178"/>
      <c r="K36" s="178"/>
      <c r="L36" s="179"/>
      <c r="M36" s="148" t="s">
        <v>36</v>
      </c>
      <c r="N36" s="146"/>
      <c r="O36" s="147"/>
    </row>
    <row r="37" spans="1:15" ht="11.25" customHeight="1" x14ac:dyDescent="0.2">
      <c r="A37" s="180" t="s">
        <v>37</v>
      </c>
      <c r="B37" s="181"/>
      <c r="C37" s="181"/>
      <c r="D37" s="181"/>
      <c r="E37" s="182"/>
      <c r="F37" s="145">
        <v>2061426</v>
      </c>
      <c r="G37" s="178"/>
      <c r="H37" s="178"/>
      <c r="I37" s="178"/>
      <c r="J37" s="178"/>
      <c r="K37" s="178"/>
      <c r="L37" s="179"/>
      <c r="M37" s="148" t="s">
        <v>36</v>
      </c>
      <c r="N37" s="146"/>
      <c r="O37" s="147"/>
    </row>
    <row r="38" spans="1:15" ht="11.25" customHeight="1" x14ac:dyDescent="0.2">
      <c r="A38" s="72" t="s">
        <v>38</v>
      </c>
      <c r="B38" s="73"/>
      <c r="C38" s="73"/>
      <c r="D38" s="73"/>
      <c r="E38" s="73"/>
      <c r="F38" s="145">
        <v>67601.42</v>
      </c>
      <c r="G38" s="178"/>
      <c r="H38" s="178"/>
      <c r="I38" s="178"/>
      <c r="J38" s="178"/>
      <c r="K38" s="178"/>
      <c r="L38" s="179"/>
      <c r="M38" s="148"/>
      <c r="N38" s="146"/>
      <c r="O38" s="147"/>
    </row>
    <row r="39" spans="1:15" x14ac:dyDescent="0.2">
      <c r="A39" s="24" t="s">
        <v>39</v>
      </c>
      <c r="B39" s="71"/>
      <c r="C39" s="71"/>
      <c r="D39" s="71"/>
      <c r="E39" s="71"/>
      <c r="F39" s="145">
        <f>F36-F37-F38</f>
        <v>11597477035.5</v>
      </c>
      <c r="G39" s="146"/>
      <c r="H39" s="146"/>
      <c r="I39" s="146"/>
      <c r="J39" s="146"/>
      <c r="K39" s="146"/>
      <c r="L39" s="147"/>
      <c r="M39" s="148" t="s">
        <v>36</v>
      </c>
      <c r="N39" s="146"/>
      <c r="O39" s="147"/>
    </row>
    <row r="40" spans="1:15" ht="11.25" customHeight="1" x14ac:dyDescent="0.2">
      <c r="A40" s="23" t="s">
        <v>40</v>
      </c>
      <c r="B40" s="69"/>
      <c r="C40" s="69"/>
      <c r="D40" s="69"/>
      <c r="E40" s="69"/>
      <c r="F40" s="149">
        <f>N33+O33</f>
        <v>86247061.059999987</v>
      </c>
      <c r="G40" s="150"/>
      <c r="H40" s="150"/>
      <c r="I40" s="150"/>
      <c r="J40" s="150"/>
      <c r="K40" s="150"/>
      <c r="L40" s="151"/>
      <c r="M40" s="152">
        <f>F40/F39*100</f>
        <v>0.7436708932123498</v>
      </c>
      <c r="N40" s="153"/>
      <c r="O40" s="154"/>
    </row>
    <row r="41" spans="1:15" ht="11.25" customHeight="1" x14ac:dyDescent="0.2">
      <c r="A41" s="155" t="s">
        <v>41</v>
      </c>
      <c r="B41" s="156"/>
      <c r="C41" s="156"/>
      <c r="D41" s="156"/>
      <c r="E41" s="157"/>
      <c r="F41" s="158">
        <f>F39*1.04%</f>
        <v>120613761.16919999</v>
      </c>
      <c r="G41" s="159"/>
      <c r="H41" s="159"/>
      <c r="I41" s="159"/>
      <c r="J41" s="159"/>
      <c r="K41" s="159"/>
      <c r="L41" s="160"/>
      <c r="M41" s="136">
        <v>1.04</v>
      </c>
      <c r="N41" s="137"/>
      <c r="O41" s="138"/>
    </row>
    <row r="42" spans="1:15" ht="11.25" customHeight="1" x14ac:dyDescent="0.2">
      <c r="A42" s="51" t="s">
        <v>42</v>
      </c>
      <c r="B42" s="52"/>
      <c r="C42" s="52"/>
      <c r="D42" s="52"/>
      <c r="E42" s="52"/>
      <c r="F42" s="133">
        <f>0.95*F41</f>
        <v>114583073.11073998</v>
      </c>
      <c r="G42" s="134"/>
      <c r="H42" s="134"/>
      <c r="I42" s="134"/>
      <c r="J42" s="134"/>
      <c r="K42" s="134"/>
      <c r="L42" s="135"/>
      <c r="M42" s="136">
        <v>0.99</v>
      </c>
      <c r="N42" s="137"/>
      <c r="O42" s="138"/>
    </row>
    <row r="43" spans="1:15" ht="11.25" customHeight="1" x14ac:dyDescent="0.2">
      <c r="A43" s="51" t="s">
        <v>43</v>
      </c>
      <c r="B43" s="52"/>
      <c r="C43" s="52"/>
      <c r="D43" s="52"/>
      <c r="E43" s="52"/>
      <c r="F43" s="133">
        <f>0.9*F41</f>
        <v>108552385.05227999</v>
      </c>
      <c r="G43" s="134"/>
      <c r="H43" s="134"/>
      <c r="I43" s="134"/>
      <c r="J43" s="134"/>
      <c r="K43" s="134"/>
      <c r="L43" s="135"/>
      <c r="M43" s="139">
        <v>0.94</v>
      </c>
      <c r="N43" s="140"/>
      <c r="O43" s="141"/>
    </row>
    <row r="44" spans="1:15" ht="18.75" customHeight="1" x14ac:dyDescent="0.2">
      <c r="A44" s="4" t="s">
        <v>105</v>
      </c>
      <c r="B44" s="4"/>
      <c r="C44" s="4"/>
      <c r="D44" s="4"/>
      <c r="E44" s="4"/>
      <c r="F44" s="3"/>
      <c r="G44" s="3"/>
      <c r="H44" s="3"/>
      <c r="I44" s="3"/>
      <c r="J44" s="3"/>
      <c r="K44" s="3"/>
      <c r="L44" s="3"/>
      <c r="M44" s="3"/>
      <c r="N44" s="3"/>
      <c r="O44" s="3"/>
    </row>
    <row r="45" spans="1:15" ht="9.75" customHeight="1" x14ac:dyDescent="0.2">
      <c r="A45" s="91"/>
      <c r="B45" s="91"/>
      <c r="C45" s="91"/>
      <c r="D45" s="91"/>
      <c r="E45" s="91"/>
      <c r="F45" s="3"/>
      <c r="G45" s="3"/>
      <c r="H45" s="3"/>
      <c r="I45" s="3"/>
      <c r="J45" s="3"/>
      <c r="K45" s="3"/>
      <c r="L45" s="3"/>
      <c r="M45" s="3"/>
      <c r="N45" s="3"/>
      <c r="O45" s="3"/>
    </row>
    <row r="46" spans="1:15" ht="11.25" customHeight="1" x14ac:dyDescent="0.2">
      <c r="A46" s="142" t="s">
        <v>102</v>
      </c>
      <c r="B46" s="142"/>
      <c r="C46" s="142"/>
      <c r="D46" s="142"/>
      <c r="E46" s="142"/>
      <c r="F46" s="142"/>
      <c r="G46" s="142"/>
      <c r="H46" s="142"/>
      <c r="I46" s="142"/>
      <c r="J46" s="142"/>
      <c r="K46" s="142"/>
      <c r="L46" s="142"/>
      <c r="M46" s="142"/>
      <c r="N46" s="142"/>
      <c r="O46" s="142"/>
    </row>
    <row r="47" spans="1:15" ht="234.75" customHeight="1" x14ac:dyDescent="0.2">
      <c r="A47" s="143" t="s">
        <v>127</v>
      </c>
      <c r="B47" s="143"/>
      <c r="C47" s="143"/>
      <c r="D47" s="143"/>
      <c r="E47" s="143"/>
      <c r="F47" s="143"/>
      <c r="G47" s="143"/>
      <c r="H47" s="143"/>
      <c r="I47" s="143"/>
      <c r="J47" s="143"/>
      <c r="K47" s="143"/>
      <c r="L47" s="143"/>
      <c r="M47" s="143"/>
      <c r="N47" s="143"/>
      <c r="O47" s="143"/>
    </row>
    <row r="48" spans="1:15" ht="11.25" customHeight="1" x14ac:dyDescent="0.2">
      <c r="A48" s="144"/>
      <c r="B48" s="144"/>
      <c r="C48" s="144"/>
      <c r="D48" s="144"/>
      <c r="E48" s="144"/>
      <c r="F48" s="144"/>
      <c r="G48" s="144"/>
      <c r="H48" s="144"/>
      <c r="I48" s="144"/>
      <c r="J48" s="144"/>
      <c r="K48" s="144"/>
      <c r="L48" s="144"/>
      <c r="M48" s="144"/>
      <c r="N48" s="144"/>
      <c r="O48" s="144"/>
    </row>
    <row r="49" spans="1:15" ht="11.25" customHeight="1" x14ac:dyDescent="0.2">
      <c r="A49" s="67"/>
      <c r="B49" s="67"/>
      <c r="C49" s="67"/>
      <c r="D49" s="67"/>
      <c r="E49" s="67"/>
      <c r="F49" s="67"/>
      <c r="G49" s="67"/>
      <c r="H49" s="3"/>
      <c r="I49" s="3"/>
      <c r="J49" s="3"/>
      <c r="K49" s="3"/>
      <c r="L49" s="3"/>
      <c r="M49" s="3"/>
      <c r="N49" s="3"/>
      <c r="O49" s="3"/>
    </row>
    <row r="50" spans="1:15" ht="11.25" customHeight="1" x14ac:dyDescent="0.2">
      <c r="A50" s="92" t="s">
        <v>103</v>
      </c>
      <c r="C50" s="132" t="s">
        <v>96</v>
      </c>
      <c r="D50" s="132"/>
      <c r="E50" s="132"/>
      <c r="K50" s="132" t="s">
        <v>91</v>
      </c>
      <c r="L50" s="132"/>
    </row>
    <row r="51" spans="1:15" ht="11.25" customHeight="1" x14ac:dyDescent="0.2">
      <c r="A51" s="92" t="s">
        <v>104</v>
      </c>
      <c r="C51" s="132" t="s">
        <v>97</v>
      </c>
      <c r="D51" s="132"/>
      <c r="E51" s="132"/>
      <c r="K51" s="132" t="s">
        <v>92</v>
      </c>
      <c r="L51" s="132"/>
    </row>
    <row r="52" spans="1:15" ht="11.25" customHeight="1" x14ac:dyDescent="0.2">
      <c r="A52" s="92" t="s">
        <v>94</v>
      </c>
      <c r="C52" s="132" t="s">
        <v>98</v>
      </c>
      <c r="D52" s="132"/>
      <c r="E52" s="132"/>
      <c r="K52" s="132" t="s">
        <v>93</v>
      </c>
      <c r="L52" s="132"/>
    </row>
    <row r="53" spans="1:15" ht="24" customHeight="1" x14ac:dyDescent="0.2"/>
    <row r="54" spans="1:15" ht="26.25" customHeight="1" x14ac:dyDescent="0.2"/>
    <row r="55" spans="1:15" ht="11.25" customHeight="1" x14ac:dyDescent="0.2"/>
    <row r="56" spans="1:15" ht="11.25" customHeight="1" x14ac:dyDescent="0.2"/>
    <row r="57" spans="1:15" ht="11.25" customHeight="1" x14ac:dyDescent="0.2"/>
  </sheetData>
  <mergeCells count="51">
    <mergeCell ref="M35:O35"/>
    <mergeCell ref="M36:O36"/>
    <mergeCell ref="M38:O38"/>
    <mergeCell ref="A35:E35"/>
    <mergeCell ref="F35:L35"/>
    <mergeCell ref="F36:L36"/>
    <mergeCell ref="A37:E37"/>
    <mergeCell ref="F37:L37"/>
    <mergeCell ref="M37:O37"/>
    <mergeCell ref="F38:L38"/>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A8:O8"/>
    <mergeCell ref="A3:O3"/>
    <mergeCell ref="A4:O4"/>
    <mergeCell ref="A5:O5"/>
    <mergeCell ref="A6:O6"/>
    <mergeCell ref="A7:O7"/>
    <mergeCell ref="F39:L39"/>
    <mergeCell ref="M39:O39"/>
    <mergeCell ref="F40:L40"/>
    <mergeCell ref="M40:O40"/>
    <mergeCell ref="A41:E41"/>
    <mergeCell ref="F41:L41"/>
    <mergeCell ref="M41:O41"/>
    <mergeCell ref="K50:L50"/>
    <mergeCell ref="K51:L51"/>
    <mergeCell ref="K52:L52"/>
    <mergeCell ref="F42:L42"/>
    <mergeCell ref="M42:O42"/>
    <mergeCell ref="F43:L43"/>
    <mergeCell ref="M43:O43"/>
    <mergeCell ref="A46:O46"/>
    <mergeCell ref="A47:O47"/>
    <mergeCell ref="A48:O48"/>
    <mergeCell ref="C50:E50"/>
    <mergeCell ref="C51:E51"/>
    <mergeCell ref="C52:E52"/>
  </mergeCells>
  <pageMargins left="0.511811024" right="0.511811024" top="0.78740157499999996" bottom="0.78740157499999996" header="0.31496062000000002" footer="0.31496062000000002"/>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opLeftCell="A16" zoomScaleNormal="100" zoomScaleSheetLayoutView="100" workbookViewId="0">
      <selection activeCell="A3" sqref="A3:J36"/>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1" width="9.140625" style="3"/>
    <col min="12" max="12" width="21.28515625" style="3" customWidth="1"/>
    <col min="13" max="13" width="9.140625" style="3"/>
    <col min="14" max="15" width="10" style="3" bestFit="1" customWidth="1"/>
    <col min="16" max="16384" width="9.140625" style="3"/>
  </cols>
  <sheetData>
    <row r="1" spans="1:10" ht="15.75" x14ac:dyDescent="0.25">
      <c r="A1" s="187"/>
      <c r="B1" s="187"/>
      <c r="C1" s="187"/>
      <c r="D1" s="187"/>
      <c r="E1" s="187"/>
      <c r="F1" s="187"/>
      <c r="G1" s="187"/>
    </row>
    <row r="2" spans="1:10" ht="11.25" customHeight="1" x14ac:dyDescent="0.2">
      <c r="A2" s="188"/>
      <c r="B2" s="188"/>
      <c r="C2" s="188"/>
      <c r="D2" s="188"/>
      <c r="E2" s="188"/>
      <c r="F2" s="188"/>
      <c r="G2" s="188"/>
    </row>
    <row r="3" spans="1:10" ht="11.25" customHeight="1" x14ac:dyDescent="0.2">
      <c r="A3" s="189" t="s">
        <v>88</v>
      </c>
      <c r="B3" s="189"/>
      <c r="C3" s="189"/>
      <c r="D3" s="189"/>
      <c r="E3" s="189"/>
      <c r="F3" s="189"/>
      <c r="G3" s="189"/>
      <c r="H3" s="189"/>
      <c r="I3" s="189"/>
      <c r="J3" s="189"/>
    </row>
    <row r="4" spans="1:10" ht="11.25" customHeight="1" x14ac:dyDescent="0.2">
      <c r="A4" s="189" t="s">
        <v>99</v>
      </c>
      <c r="B4" s="189"/>
      <c r="C4" s="189"/>
      <c r="D4" s="189"/>
      <c r="E4" s="189"/>
      <c r="F4" s="189"/>
      <c r="G4" s="189"/>
      <c r="H4" s="189"/>
      <c r="I4" s="189"/>
      <c r="J4" s="189"/>
    </row>
    <row r="5" spans="1:10" ht="11.25" customHeight="1" x14ac:dyDescent="0.2">
      <c r="A5" s="189" t="s">
        <v>0</v>
      </c>
      <c r="B5" s="189"/>
      <c r="C5" s="189"/>
      <c r="D5" s="189"/>
      <c r="E5" s="189"/>
      <c r="F5" s="189"/>
      <c r="G5" s="189"/>
      <c r="H5" s="189"/>
      <c r="I5" s="189"/>
      <c r="J5" s="189"/>
    </row>
    <row r="6" spans="1:10" ht="11.25" customHeight="1" x14ac:dyDescent="0.2">
      <c r="A6" s="190" t="s">
        <v>44</v>
      </c>
      <c r="B6" s="190"/>
      <c r="C6" s="190"/>
      <c r="D6" s="190"/>
      <c r="E6" s="190"/>
      <c r="F6" s="190"/>
      <c r="G6" s="190"/>
      <c r="H6" s="190"/>
      <c r="I6" s="190"/>
      <c r="J6" s="190"/>
    </row>
    <row r="7" spans="1:10" ht="11.25" customHeight="1" x14ac:dyDescent="0.2">
      <c r="A7" s="189" t="s">
        <v>2</v>
      </c>
      <c r="B7" s="189"/>
      <c r="C7" s="189"/>
      <c r="D7" s="189"/>
      <c r="E7" s="189"/>
      <c r="F7" s="189"/>
      <c r="G7" s="189"/>
      <c r="H7" s="189"/>
      <c r="I7" s="189"/>
      <c r="J7" s="189"/>
    </row>
    <row r="8" spans="1:10" ht="11.25" customHeight="1" x14ac:dyDescent="0.2">
      <c r="A8" s="189" t="s">
        <v>114</v>
      </c>
      <c r="B8" s="189"/>
      <c r="C8" s="189"/>
      <c r="D8" s="189"/>
      <c r="E8" s="189"/>
      <c r="F8" s="189"/>
      <c r="G8" s="189"/>
      <c r="H8" s="189"/>
      <c r="I8" s="189"/>
      <c r="J8" s="189"/>
    </row>
    <row r="9" spans="1:10" ht="11.25" customHeight="1" x14ac:dyDescent="0.2">
      <c r="A9" s="189"/>
      <c r="B9" s="189"/>
      <c r="C9" s="189"/>
      <c r="D9" s="189"/>
      <c r="E9" s="189"/>
      <c r="F9" s="189"/>
      <c r="G9" s="189"/>
    </row>
    <row r="10" spans="1:10" ht="11.25" customHeight="1" x14ac:dyDescent="0.2">
      <c r="A10" s="191" t="s">
        <v>45</v>
      </c>
      <c r="B10" s="191"/>
      <c r="C10" s="188"/>
      <c r="D10" s="57"/>
      <c r="E10" s="57"/>
      <c r="F10" s="57"/>
      <c r="I10" s="25"/>
      <c r="J10" s="25">
        <v>1</v>
      </c>
    </row>
    <row r="11" spans="1:10" ht="15" customHeight="1" x14ac:dyDescent="0.2">
      <c r="A11" s="192" t="s">
        <v>46</v>
      </c>
      <c r="B11" s="194" t="s">
        <v>47</v>
      </c>
      <c r="C11" s="196" t="s">
        <v>48</v>
      </c>
      <c r="D11" s="197"/>
      <c r="E11" s="197"/>
      <c r="F11" s="198"/>
      <c r="G11" s="199" t="s">
        <v>66</v>
      </c>
      <c r="H11" s="202" t="s">
        <v>49</v>
      </c>
      <c r="I11" s="202" t="s">
        <v>50</v>
      </c>
      <c r="J11" s="194" t="s">
        <v>51</v>
      </c>
    </row>
    <row r="12" spans="1:10" ht="24.95" customHeight="1" x14ac:dyDescent="0.2">
      <c r="A12" s="193"/>
      <c r="B12" s="195"/>
      <c r="C12" s="204" t="s">
        <v>52</v>
      </c>
      <c r="D12" s="204"/>
      <c r="E12" s="194" t="s">
        <v>53</v>
      </c>
      <c r="F12" s="194" t="s">
        <v>54</v>
      </c>
      <c r="G12" s="200"/>
      <c r="H12" s="203"/>
      <c r="I12" s="203"/>
      <c r="J12" s="195"/>
    </row>
    <row r="13" spans="1:10" ht="49.5" customHeight="1" x14ac:dyDescent="0.2">
      <c r="A13" s="193"/>
      <c r="B13" s="195"/>
      <c r="C13" s="58" t="s">
        <v>55</v>
      </c>
      <c r="D13" s="58" t="s">
        <v>56</v>
      </c>
      <c r="E13" s="195"/>
      <c r="F13" s="195"/>
      <c r="G13" s="200"/>
      <c r="H13" s="203"/>
      <c r="I13" s="203"/>
      <c r="J13" s="195"/>
    </row>
    <row r="14" spans="1:10" ht="15.75" customHeight="1" x14ac:dyDescent="0.2">
      <c r="A14" s="193"/>
      <c r="B14" s="59" t="s">
        <v>15</v>
      </c>
      <c r="C14" s="61" t="s">
        <v>16</v>
      </c>
      <c r="D14" s="61" t="s">
        <v>57</v>
      </c>
      <c r="E14" s="7" t="s">
        <v>58</v>
      </c>
      <c r="F14" s="29" t="s">
        <v>59</v>
      </c>
      <c r="G14" s="6" t="s">
        <v>67</v>
      </c>
      <c r="H14" s="7" t="s">
        <v>68</v>
      </c>
      <c r="I14" s="62"/>
      <c r="J14" s="61" t="s">
        <v>69</v>
      </c>
    </row>
    <row r="15" spans="1:10" ht="11.25" customHeight="1" x14ac:dyDescent="0.2">
      <c r="A15" s="48" t="s">
        <v>60</v>
      </c>
      <c r="B15" s="98">
        <f>SUM(B16:B17)</f>
        <v>44600690.689999998</v>
      </c>
      <c r="C15" s="98">
        <f t="shared" ref="C15:I15" si="0">SUM(C16:C17)</f>
        <v>0</v>
      </c>
      <c r="D15" s="98">
        <f t="shared" si="0"/>
        <v>255874.64</v>
      </c>
      <c r="E15" s="98">
        <f t="shared" si="0"/>
        <v>9500</v>
      </c>
      <c r="F15" s="98">
        <f t="shared" si="0"/>
        <v>381534.89</v>
      </c>
      <c r="G15" s="98">
        <f t="shared" si="0"/>
        <v>43953781.159999996</v>
      </c>
      <c r="H15" s="98">
        <f t="shared" si="0"/>
        <v>11590373.25</v>
      </c>
      <c r="I15" s="98">
        <f t="shared" si="0"/>
        <v>0</v>
      </c>
      <c r="J15" s="98">
        <f>G15-H15</f>
        <v>32363407.909999996</v>
      </c>
    </row>
    <row r="16" spans="1:10" ht="11.25" customHeight="1" x14ac:dyDescent="0.2">
      <c r="A16" s="49" t="s">
        <v>61</v>
      </c>
      <c r="B16" s="126">
        <f>45104406.36-503715.67</f>
        <v>44600690.689999998</v>
      </c>
      <c r="C16" s="126">
        <v>0</v>
      </c>
      <c r="D16" s="126">
        <v>255874.64</v>
      </c>
      <c r="E16" s="126">
        <v>9500</v>
      </c>
      <c r="F16" s="127">
        <v>381534.89</v>
      </c>
      <c r="G16" s="126">
        <f>B16-C16-D16-E16-F16</f>
        <v>43953781.159999996</v>
      </c>
      <c r="H16" s="126">
        <v>11590373.25</v>
      </c>
      <c r="I16" s="126">
        <v>0</v>
      </c>
      <c r="J16" s="126">
        <f>G16-H16</f>
        <v>32363407.909999996</v>
      </c>
    </row>
    <row r="17" spans="1:10" ht="11.25" customHeight="1" x14ac:dyDescent="0.2">
      <c r="A17" s="50" t="s">
        <v>70</v>
      </c>
      <c r="B17" s="30"/>
      <c r="C17" s="30"/>
      <c r="D17" s="30"/>
      <c r="E17" s="30"/>
      <c r="F17" s="30"/>
      <c r="G17" s="31"/>
      <c r="H17" s="32"/>
      <c r="I17" s="33"/>
      <c r="J17" s="32"/>
    </row>
    <row r="18" spans="1:10" ht="11.25" customHeight="1" x14ac:dyDescent="0.2">
      <c r="A18" s="34" t="s">
        <v>62</v>
      </c>
      <c r="B18" s="116">
        <f>SUM(B19:B25)</f>
        <v>503715.67</v>
      </c>
      <c r="C18" s="35">
        <v>0</v>
      </c>
      <c r="D18" s="35">
        <v>0</v>
      </c>
      <c r="E18" s="35">
        <v>0</v>
      </c>
      <c r="F18" s="35">
        <v>0</v>
      </c>
      <c r="G18" s="116">
        <f>G21</f>
        <v>503715.67</v>
      </c>
      <c r="H18" s="35">
        <v>0</v>
      </c>
      <c r="I18" s="35">
        <v>0</v>
      </c>
      <c r="J18" s="117">
        <f>SUM(J19:J25)</f>
        <v>503715.67</v>
      </c>
    </row>
    <row r="19" spans="1:10" ht="11.25" customHeight="1" x14ac:dyDescent="0.2">
      <c r="A19" s="36" t="s">
        <v>71</v>
      </c>
      <c r="B19" s="122"/>
      <c r="C19" s="99"/>
      <c r="D19" s="99"/>
      <c r="E19" s="99"/>
      <c r="F19" s="99"/>
      <c r="G19" s="99"/>
      <c r="H19" s="99"/>
      <c r="I19" s="99"/>
      <c r="J19" s="118"/>
    </row>
    <row r="20" spans="1:10" ht="11.25" customHeight="1" x14ac:dyDescent="0.2">
      <c r="A20" s="36" t="s">
        <v>72</v>
      </c>
      <c r="B20" s="37"/>
      <c r="C20" s="38"/>
      <c r="D20" s="38"/>
      <c r="E20" s="38"/>
      <c r="F20" s="38"/>
      <c r="G20" s="115"/>
      <c r="H20" s="100"/>
      <c r="I20" s="101"/>
      <c r="J20" s="100"/>
    </row>
    <row r="21" spans="1:10" ht="11.25" customHeight="1" x14ac:dyDescent="0.2">
      <c r="A21" s="36" t="s">
        <v>63</v>
      </c>
      <c r="B21" s="131">
        <v>503715.67</v>
      </c>
      <c r="C21" s="100">
        <v>0</v>
      </c>
      <c r="D21" s="100">
        <v>0</v>
      </c>
      <c r="E21" s="100">
        <v>0</v>
      </c>
      <c r="F21" s="100">
        <v>0</v>
      </c>
      <c r="G21" s="100">
        <f>B21</f>
        <v>503715.67</v>
      </c>
      <c r="H21" s="100">
        <v>0</v>
      </c>
      <c r="I21" s="101">
        <v>0</v>
      </c>
      <c r="J21" s="100">
        <f>G21</f>
        <v>503715.67</v>
      </c>
    </row>
    <row r="22" spans="1:10" ht="11.25" customHeight="1" x14ac:dyDescent="0.2">
      <c r="A22" s="123" t="s">
        <v>111</v>
      </c>
      <c r="B22" s="37"/>
      <c r="C22" s="38"/>
      <c r="D22" s="38"/>
      <c r="E22" s="38"/>
      <c r="F22" s="38"/>
      <c r="G22" s="115"/>
      <c r="H22" s="100"/>
      <c r="I22" s="101"/>
      <c r="J22" s="100"/>
    </row>
    <row r="23" spans="1:10" ht="11.25" customHeight="1" x14ac:dyDescent="0.2">
      <c r="A23" s="123" t="s">
        <v>112</v>
      </c>
      <c r="B23" s="37"/>
      <c r="C23" s="38"/>
      <c r="D23" s="38"/>
      <c r="E23" s="38"/>
      <c r="F23" s="38"/>
      <c r="G23" s="121"/>
      <c r="H23" s="100"/>
      <c r="I23" s="101"/>
      <c r="J23" s="100"/>
    </row>
    <row r="24" spans="1:10" ht="11.25" customHeight="1" x14ac:dyDescent="0.2">
      <c r="A24" s="123" t="s">
        <v>113</v>
      </c>
      <c r="B24" s="37"/>
      <c r="C24" s="38"/>
      <c r="D24" s="38"/>
      <c r="E24" s="38"/>
      <c r="F24" s="38"/>
      <c r="G24" s="115"/>
      <c r="H24" s="100"/>
      <c r="I24" s="101"/>
      <c r="J24" s="100"/>
    </row>
    <row r="25" spans="1:10" ht="11.25" customHeight="1" x14ac:dyDescent="0.2">
      <c r="A25" s="42" t="s">
        <v>64</v>
      </c>
      <c r="B25" s="122"/>
      <c r="C25" s="99"/>
      <c r="D25" s="99"/>
      <c r="E25" s="99"/>
      <c r="F25" s="99"/>
      <c r="G25" s="99"/>
      <c r="H25" s="99"/>
      <c r="I25" s="99"/>
      <c r="J25" s="118"/>
    </row>
    <row r="26" spans="1:10" s="2" customFormat="1" ht="11.25" customHeight="1" x14ac:dyDescent="0.15">
      <c r="A26" s="43" t="s">
        <v>65</v>
      </c>
      <c r="B26" s="97">
        <f t="shared" ref="B26:I26" si="1">B15+B18</f>
        <v>45104406.359999999</v>
      </c>
      <c r="C26" s="97">
        <f t="shared" si="1"/>
        <v>0</v>
      </c>
      <c r="D26" s="97">
        <f t="shared" si="1"/>
        <v>255874.64</v>
      </c>
      <c r="E26" s="97">
        <f t="shared" si="1"/>
        <v>9500</v>
      </c>
      <c r="F26" s="97">
        <f t="shared" si="1"/>
        <v>381534.89</v>
      </c>
      <c r="G26" s="97">
        <f>G15+G18</f>
        <v>44457496.829999998</v>
      </c>
      <c r="H26" s="97">
        <f t="shared" si="1"/>
        <v>11590373.25</v>
      </c>
      <c r="I26" s="97">
        <f t="shared" si="1"/>
        <v>0</v>
      </c>
      <c r="J26" s="97">
        <f>J18+J15</f>
        <v>32867123.579999998</v>
      </c>
    </row>
    <row r="27" spans="1:10" ht="11.25" customHeight="1" x14ac:dyDescent="0.2">
      <c r="A27" s="124" t="s">
        <v>128</v>
      </c>
      <c r="D27" s="57"/>
      <c r="E27" s="57"/>
      <c r="F27" s="57"/>
      <c r="G27" s="57"/>
    </row>
    <row r="28" spans="1:10" ht="6" customHeight="1" x14ac:dyDescent="0.2">
      <c r="A28" s="109"/>
      <c r="B28" s="83"/>
      <c r="C28" s="83"/>
      <c r="D28" s="65"/>
      <c r="E28" s="65"/>
      <c r="F28" s="65"/>
      <c r="G28" s="119"/>
      <c r="I28" s="120"/>
      <c r="J28" s="120"/>
    </row>
    <row r="29" spans="1:10" ht="11.25" customHeight="1" x14ac:dyDescent="0.2">
      <c r="A29" s="201" t="s">
        <v>109</v>
      </c>
      <c r="B29" s="201"/>
      <c r="C29" s="201"/>
      <c r="D29" s="57"/>
      <c r="E29" s="57"/>
      <c r="F29" s="57"/>
      <c r="G29" s="57"/>
    </row>
    <row r="30" spans="1:10" ht="51.75" customHeight="1" x14ac:dyDescent="0.2">
      <c r="A30" s="184" t="s">
        <v>110</v>
      </c>
      <c r="B30" s="184"/>
      <c r="C30" s="184"/>
      <c r="D30" s="184"/>
      <c r="E30" s="184"/>
      <c r="F30" s="184"/>
      <c r="G30" s="184"/>
      <c r="H30" s="184"/>
      <c r="I30" s="184"/>
      <c r="J30" s="184"/>
    </row>
    <row r="31" spans="1:10" ht="60" customHeight="1" x14ac:dyDescent="0.2">
      <c r="A31" s="184"/>
      <c r="B31" s="184"/>
      <c r="C31" s="184"/>
      <c r="D31" s="184"/>
      <c r="E31" s="184"/>
      <c r="F31" s="184"/>
      <c r="G31" s="184"/>
      <c r="H31" s="184"/>
      <c r="I31" s="184"/>
      <c r="J31" s="184"/>
    </row>
    <row r="32" spans="1:10" ht="10.5" customHeight="1" x14ac:dyDescent="0.2">
      <c r="A32" s="186"/>
      <c r="B32" s="186"/>
      <c r="C32" s="186"/>
      <c r="D32" s="186"/>
      <c r="E32" s="186"/>
      <c r="F32" s="186"/>
      <c r="G32" s="186"/>
      <c r="H32" s="186"/>
      <c r="I32" s="186"/>
      <c r="J32" s="186"/>
    </row>
    <row r="33" spans="1:10" ht="11.25" customHeight="1" x14ac:dyDescent="0.2">
      <c r="A33" s="44"/>
      <c r="B33" s="45"/>
      <c r="C33" s="44"/>
      <c r="D33" s="44"/>
      <c r="E33" s="44"/>
      <c r="F33" s="44"/>
    </row>
    <row r="34" spans="1:10" ht="11.25" customHeight="1" x14ac:dyDescent="0.2">
      <c r="A34" s="79" t="s">
        <v>95</v>
      </c>
      <c r="B34" s="185" t="s">
        <v>96</v>
      </c>
      <c r="C34" s="185"/>
      <c r="D34" s="185"/>
      <c r="E34" s="185"/>
      <c r="F34" s="185"/>
      <c r="G34" s="185" t="s">
        <v>91</v>
      </c>
      <c r="H34" s="185"/>
      <c r="I34" s="185"/>
      <c r="J34" s="185"/>
    </row>
    <row r="35" spans="1:10" ht="11.25" customHeight="1" x14ac:dyDescent="0.2">
      <c r="A35" s="80" t="s">
        <v>90</v>
      </c>
      <c r="B35" s="183" t="s">
        <v>97</v>
      </c>
      <c r="C35" s="183"/>
      <c r="D35" s="183"/>
      <c r="E35" s="183"/>
      <c r="F35" s="183"/>
      <c r="G35" s="183" t="s">
        <v>92</v>
      </c>
      <c r="H35" s="183"/>
      <c r="I35" s="183"/>
      <c r="J35" s="183"/>
    </row>
    <row r="36" spans="1:10" ht="11.25" customHeight="1" x14ac:dyDescent="0.2">
      <c r="A36" s="80" t="s">
        <v>94</v>
      </c>
      <c r="B36" s="183" t="s">
        <v>98</v>
      </c>
      <c r="C36" s="183"/>
      <c r="D36" s="183"/>
      <c r="E36" s="183"/>
      <c r="F36" s="183"/>
      <c r="G36" s="183" t="s">
        <v>93</v>
      </c>
      <c r="H36" s="183"/>
      <c r="I36" s="183"/>
      <c r="J36" s="183"/>
    </row>
    <row r="37" spans="1:10" ht="11.25" customHeight="1" x14ac:dyDescent="0.2">
      <c r="A37" s="46"/>
    </row>
    <row r="38" spans="1:10" ht="11.25" customHeight="1" x14ac:dyDescent="0.2">
      <c r="A38" s="46"/>
    </row>
  </sheetData>
  <mergeCells count="30">
    <mergeCell ref="A29:C29"/>
    <mergeCell ref="H11:H13"/>
    <mergeCell ref="I11:I13"/>
    <mergeCell ref="J11:J13"/>
    <mergeCell ref="C12:D12"/>
    <mergeCell ref="E12:E13"/>
    <mergeCell ref="F12:F13"/>
    <mergeCell ref="A6:J6"/>
    <mergeCell ref="A7:J7"/>
    <mergeCell ref="A9:G9"/>
    <mergeCell ref="A10:C10"/>
    <mergeCell ref="A11:A14"/>
    <mergeCell ref="B11:B13"/>
    <mergeCell ref="C11:F11"/>
    <mergeCell ref="G11:G13"/>
    <mergeCell ref="A8:J8"/>
    <mergeCell ref="A1:G1"/>
    <mergeCell ref="A2:G2"/>
    <mergeCell ref="A3:J3"/>
    <mergeCell ref="A4:J4"/>
    <mergeCell ref="A5:J5"/>
    <mergeCell ref="B36:F36"/>
    <mergeCell ref="G36:J36"/>
    <mergeCell ref="A30:J30"/>
    <mergeCell ref="B34:F34"/>
    <mergeCell ref="G34:J34"/>
    <mergeCell ref="B35:F35"/>
    <mergeCell ref="G35:J35"/>
    <mergeCell ref="A32:J32"/>
    <mergeCell ref="A31:J31"/>
  </mergeCells>
  <pageMargins left="0.15748031496062992" right="0.19685039370078741" top="0.27559055118110237" bottom="0.27559055118110237" header="0" footer="0.19685039370078741"/>
  <pageSetup paperSize="9" scale="77" orientation="landscape" r:id="rId1"/>
  <headerFooter alignWithMargins="0"/>
  <rowBreaks count="1" manualBreakCount="1">
    <brk id="3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Normal="100" workbookViewId="0">
      <selection activeCell="A3" sqref="A3:C32"/>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13" t="s">
        <v>88</v>
      </c>
      <c r="B3" s="213"/>
      <c r="C3" s="213"/>
    </row>
    <row r="4" spans="1:3" x14ac:dyDescent="0.2">
      <c r="A4" s="214" t="s">
        <v>89</v>
      </c>
      <c r="B4" s="214"/>
      <c r="C4" s="214"/>
    </row>
    <row r="5" spans="1:3" x14ac:dyDescent="0.2">
      <c r="A5" s="214" t="s">
        <v>0</v>
      </c>
      <c r="B5" s="214"/>
      <c r="C5" s="214"/>
    </row>
    <row r="6" spans="1:3" x14ac:dyDescent="0.2">
      <c r="A6" s="215" t="s">
        <v>75</v>
      </c>
      <c r="B6" s="215"/>
      <c r="C6" s="215"/>
    </row>
    <row r="7" spans="1:3" x14ac:dyDescent="0.2">
      <c r="A7" s="214" t="s">
        <v>2</v>
      </c>
      <c r="B7" s="214"/>
      <c r="C7" s="214"/>
    </row>
    <row r="8" spans="1:3" x14ac:dyDescent="0.2">
      <c r="A8" s="214" t="s">
        <v>131</v>
      </c>
      <c r="B8" s="214"/>
      <c r="C8" s="214"/>
    </row>
    <row r="9" spans="1:3" x14ac:dyDescent="0.2">
      <c r="A9" s="60"/>
      <c r="B9" s="60"/>
      <c r="C9" s="60"/>
    </row>
    <row r="10" spans="1:3" x14ac:dyDescent="0.2">
      <c r="A10" s="3" t="s">
        <v>76</v>
      </c>
      <c r="B10" s="3"/>
      <c r="C10" s="25">
        <v>1</v>
      </c>
    </row>
    <row r="11" spans="1:3" x14ac:dyDescent="0.2">
      <c r="A11" s="55" t="s">
        <v>77</v>
      </c>
      <c r="B11" s="175" t="s">
        <v>85</v>
      </c>
      <c r="C11" s="176"/>
    </row>
    <row r="12" spans="1:3" x14ac:dyDescent="0.2">
      <c r="A12" s="52" t="s">
        <v>86</v>
      </c>
      <c r="B12" s="205">
        <f>SUM('Anexo 1 - Pessoal E, DF e M'!F39:L39)</f>
        <v>11597477035.5</v>
      </c>
      <c r="C12" s="206"/>
    </row>
    <row r="13" spans="1:3" x14ac:dyDescent="0.2">
      <c r="A13" s="3"/>
      <c r="B13" s="3"/>
      <c r="C13" s="25"/>
    </row>
    <row r="14" spans="1:3" x14ac:dyDescent="0.2">
      <c r="A14" s="56" t="s">
        <v>6</v>
      </c>
      <c r="B14" s="54" t="s">
        <v>33</v>
      </c>
      <c r="C14" s="54" t="s">
        <v>87</v>
      </c>
    </row>
    <row r="15" spans="1:3" x14ac:dyDescent="0.2">
      <c r="A15" s="26" t="s">
        <v>78</v>
      </c>
      <c r="B15" s="102">
        <f>SUM('Anexo 1 - Pessoal E, DF e M'!F40:L40)</f>
        <v>86247061.059999987</v>
      </c>
      <c r="C15" s="103">
        <f>SUM('Anexo 1 - Pessoal E, DF e M'!M40:O40)</f>
        <v>0.7436708932123498</v>
      </c>
    </row>
    <row r="16" spans="1:3" x14ac:dyDescent="0.2">
      <c r="A16" s="26" t="s">
        <v>79</v>
      </c>
      <c r="B16" s="102">
        <f>SUM('Anexo 1 - Pessoal E, DF e M'!F41:L41)</f>
        <v>120613761.16919999</v>
      </c>
      <c r="C16" s="103">
        <f>SUM('Anexo 1 - Pessoal E, DF e M'!M41:O41)</f>
        <v>1.04</v>
      </c>
    </row>
    <row r="17" spans="1:3" x14ac:dyDescent="0.2">
      <c r="A17" s="26" t="s">
        <v>80</v>
      </c>
      <c r="B17" s="102">
        <f>SUM('Anexo 1 - Pessoal E, DF e M'!F42:L42)</f>
        <v>114583073.11073998</v>
      </c>
      <c r="C17" s="103">
        <f>SUM('Anexo 1 - Pessoal E, DF e M'!M42:O42)</f>
        <v>0.99</v>
      </c>
    </row>
    <row r="18" spans="1:3" x14ac:dyDescent="0.2">
      <c r="A18" s="27" t="s">
        <v>81</v>
      </c>
      <c r="B18" s="106">
        <f>SUM('Anexo 1 - Pessoal E, DF e M'!F43:L43)</f>
        <v>108552385.05227999</v>
      </c>
      <c r="C18" s="105">
        <f>SUM('Anexo 1 - Pessoal E, DF e M'!M43:O43)</f>
        <v>0.94</v>
      </c>
    </row>
    <row r="19" spans="1:3" x14ac:dyDescent="0.2">
      <c r="A19" s="3"/>
      <c r="B19" s="3"/>
      <c r="C19" s="3"/>
    </row>
    <row r="20" spans="1:3" ht="12.75" customHeight="1" x14ac:dyDescent="0.2">
      <c r="A20" s="207" t="s">
        <v>82</v>
      </c>
      <c r="B20" s="209" t="s">
        <v>49</v>
      </c>
      <c r="C20" s="211" t="s">
        <v>51</v>
      </c>
    </row>
    <row r="21" spans="1:3" ht="16.5" customHeight="1" x14ac:dyDescent="0.2">
      <c r="A21" s="208"/>
      <c r="B21" s="210"/>
      <c r="C21" s="212" t="s">
        <v>83</v>
      </c>
    </row>
    <row r="22" spans="1:3" x14ac:dyDescent="0.2">
      <c r="A22" s="112" t="s">
        <v>84</v>
      </c>
      <c r="B22" s="107">
        <f>'Anexo 5 - Disp. e RP Out Pod '!H26</f>
        <v>11590373.25</v>
      </c>
      <c r="C22" s="108">
        <f>'Anexo 5 - Disp. e RP Out Pod '!J26</f>
        <v>32867123.579999998</v>
      </c>
    </row>
    <row r="23" spans="1:3" x14ac:dyDescent="0.2">
      <c r="A23" s="125" t="s">
        <v>128</v>
      </c>
      <c r="B23" s="4"/>
      <c r="C23" s="4"/>
    </row>
    <row r="24" spans="1:3" x14ac:dyDescent="0.2">
      <c r="A24" s="113"/>
    </row>
    <row r="26" spans="1:3" x14ac:dyDescent="0.2">
      <c r="A26" s="79" t="s">
        <v>95</v>
      </c>
      <c r="B26" s="185" t="s">
        <v>96</v>
      </c>
      <c r="C26" s="185"/>
    </row>
    <row r="27" spans="1:3" x14ac:dyDescent="0.2">
      <c r="A27" s="80" t="s">
        <v>90</v>
      </c>
      <c r="B27" s="183" t="s">
        <v>97</v>
      </c>
      <c r="C27" s="183"/>
    </row>
    <row r="28" spans="1:3" x14ac:dyDescent="0.2">
      <c r="A28" s="80" t="s">
        <v>94</v>
      </c>
      <c r="B28" s="183" t="s">
        <v>98</v>
      </c>
      <c r="C28" s="183"/>
    </row>
    <row r="30" spans="1:3" x14ac:dyDescent="0.2">
      <c r="B30" s="79" t="s">
        <v>91</v>
      </c>
      <c r="C30" s="81"/>
    </row>
    <row r="31" spans="1:3" x14ac:dyDescent="0.2">
      <c r="B31" s="80" t="s">
        <v>92</v>
      </c>
      <c r="C31" s="82"/>
    </row>
    <row r="32" spans="1:3" x14ac:dyDescent="0.2">
      <c r="B32" s="80" t="s">
        <v>93</v>
      </c>
      <c r="C32" s="82"/>
    </row>
  </sheetData>
  <mergeCells count="14">
    <mergeCell ref="A20:A21"/>
    <mergeCell ref="B20:B21"/>
    <mergeCell ref="C20:C21"/>
    <mergeCell ref="A3:C3"/>
    <mergeCell ref="A4:C4"/>
    <mergeCell ref="A5:C5"/>
    <mergeCell ref="A6:C6"/>
    <mergeCell ref="A7:C7"/>
    <mergeCell ref="A8:C8"/>
    <mergeCell ref="B26:C26"/>
    <mergeCell ref="B27:C27"/>
    <mergeCell ref="B28:C28"/>
    <mergeCell ref="B12:C12"/>
    <mergeCell ref="B11:C11"/>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2" workbookViewId="0">
      <selection activeCell="A3" sqref="A3:J33"/>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6384" width="9.140625" style="3"/>
  </cols>
  <sheetData>
    <row r="1" spans="1:10" ht="15.75" x14ac:dyDescent="0.25">
      <c r="A1" s="187"/>
      <c r="B1" s="187"/>
      <c r="C1" s="187"/>
      <c r="D1" s="187"/>
      <c r="E1" s="187"/>
      <c r="F1" s="187"/>
      <c r="G1" s="187"/>
    </row>
    <row r="2" spans="1:10" ht="11.25" customHeight="1" x14ac:dyDescent="0.2">
      <c r="A2" s="188"/>
      <c r="B2" s="188"/>
      <c r="C2" s="188"/>
      <c r="D2" s="188"/>
      <c r="E2" s="188"/>
      <c r="F2" s="188"/>
      <c r="G2" s="188"/>
    </row>
    <row r="3" spans="1:10" ht="11.25" customHeight="1" x14ac:dyDescent="0.2">
      <c r="A3" s="189" t="s">
        <v>88</v>
      </c>
      <c r="B3" s="189"/>
      <c r="C3" s="189"/>
      <c r="D3" s="189"/>
      <c r="E3" s="189"/>
      <c r="F3" s="189"/>
      <c r="G3" s="189"/>
      <c r="H3" s="189"/>
      <c r="I3" s="189"/>
      <c r="J3" s="189"/>
    </row>
    <row r="4" spans="1:10" ht="11.25" customHeight="1" x14ac:dyDescent="0.2">
      <c r="A4" s="189" t="s">
        <v>106</v>
      </c>
      <c r="B4" s="189"/>
      <c r="C4" s="189"/>
      <c r="D4" s="189"/>
      <c r="E4" s="189"/>
      <c r="F4" s="189"/>
      <c r="G4" s="189"/>
      <c r="H4" s="189"/>
      <c r="I4" s="189"/>
      <c r="J4" s="189"/>
    </row>
    <row r="5" spans="1:10" ht="11.25" customHeight="1" x14ac:dyDescent="0.2">
      <c r="A5" s="189" t="s">
        <v>0</v>
      </c>
      <c r="B5" s="189"/>
      <c r="C5" s="189"/>
      <c r="D5" s="189"/>
      <c r="E5" s="189"/>
      <c r="F5" s="189"/>
      <c r="G5" s="189"/>
      <c r="H5" s="189"/>
      <c r="I5" s="189"/>
      <c r="J5" s="189"/>
    </row>
    <row r="6" spans="1:10" ht="11.25" customHeight="1" x14ac:dyDescent="0.2">
      <c r="A6" s="190" t="s">
        <v>44</v>
      </c>
      <c r="B6" s="190"/>
      <c r="C6" s="190"/>
      <c r="D6" s="190"/>
      <c r="E6" s="190"/>
      <c r="F6" s="190"/>
      <c r="G6" s="190"/>
      <c r="H6" s="190"/>
      <c r="I6" s="190"/>
      <c r="J6" s="190"/>
    </row>
    <row r="7" spans="1:10" ht="11.25" customHeight="1" x14ac:dyDescent="0.2">
      <c r="A7" s="189" t="s">
        <v>2</v>
      </c>
      <c r="B7" s="189"/>
      <c r="C7" s="189"/>
      <c r="D7" s="189"/>
      <c r="E7" s="189"/>
      <c r="F7" s="189"/>
      <c r="G7" s="189"/>
      <c r="H7" s="189"/>
      <c r="I7" s="189"/>
      <c r="J7" s="189"/>
    </row>
    <row r="8" spans="1:10" ht="11.25" customHeight="1" x14ac:dyDescent="0.2">
      <c r="A8" s="189" t="s">
        <v>114</v>
      </c>
      <c r="B8" s="189"/>
      <c r="C8" s="189"/>
      <c r="D8" s="189"/>
      <c r="E8" s="189"/>
      <c r="F8" s="189"/>
      <c r="G8" s="189"/>
      <c r="H8" s="189"/>
      <c r="I8" s="189"/>
      <c r="J8" s="189"/>
    </row>
    <row r="9" spans="1:10" ht="11.25" customHeight="1" x14ac:dyDescent="0.2">
      <c r="A9" s="189"/>
      <c r="B9" s="189"/>
      <c r="C9" s="189"/>
      <c r="D9" s="189"/>
      <c r="E9" s="189"/>
      <c r="F9" s="189"/>
      <c r="G9" s="189"/>
    </row>
    <row r="10" spans="1:10" ht="11.25" customHeight="1" x14ac:dyDescent="0.2">
      <c r="A10" s="191" t="s">
        <v>45</v>
      </c>
      <c r="B10" s="191"/>
      <c r="C10" s="188"/>
      <c r="D10" s="65"/>
      <c r="E10" s="65"/>
      <c r="F10" s="65"/>
      <c r="I10" s="25"/>
      <c r="J10" s="25">
        <v>1</v>
      </c>
    </row>
    <row r="11" spans="1:10" ht="15" customHeight="1" x14ac:dyDescent="0.2">
      <c r="A11" s="192" t="s">
        <v>46</v>
      </c>
      <c r="B11" s="194" t="s">
        <v>47</v>
      </c>
      <c r="C11" s="196" t="s">
        <v>48</v>
      </c>
      <c r="D11" s="197"/>
      <c r="E11" s="197"/>
      <c r="F11" s="198"/>
      <c r="G11" s="199" t="s">
        <v>66</v>
      </c>
      <c r="H11" s="202" t="s">
        <v>49</v>
      </c>
      <c r="I11" s="202" t="s">
        <v>50</v>
      </c>
      <c r="J11" s="194" t="s">
        <v>51</v>
      </c>
    </row>
    <row r="12" spans="1:10" ht="24.95" customHeight="1" x14ac:dyDescent="0.2">
      <c r="A12" s="193"/>
      <c r="B12" s="195"/>
      <c r="C12" s="204" t="s">
        <v>52</v>
      </c>
      <c r="D12" s="204"/>
      <c r="E12" s="194" t="s">
        <v>53</v>
      </c>
      <c r="F12" s="194" t="s">
        <v>54</v>
      </c>
      <c r="G12" s="200"/>
      <c r="H12" s="203"/>
      <c r="I12" s="203"/>
      <c r="J12" s="195"/>
    </row>
    <row r="13" spans="1:10" ht="49.5" customHeight="1" x14ac:dyDescent="0.2">
      <c r="A13" s="193"/>
      <c r="B13" s="195"/>
      <c r="C13" s="74" t="s">
        <v>55</v>
      </c>
      <c r="D13" s="74" t="s">
        <v>56</v>
      </c>
      <c r="E13" s="195"/>
      <c r="F13" s="195"/>
      <c r="G13" s="200"/>
      <c r="H13" s="203"/>
      <c r="I13" s="203"/>
      <c r="J13" s="195"/>
    </row>
    <row r="14" spans="1:10" ht="15.75" customHeight="1" x14ac:dyDescent="0.2">
      <c r="A14" s="193"/>
      <c r="B14" s="75" t="s">
        <v>15</v>
      </c>
      <c r="C14" s="77" t="s">
        <v>16</v>
      </c>
      <c r="D14" s="77" t="s">
        <v>57</v>
      </c>
      <c r="E14" s="7" t="s">
        <v>58</v>
      </c>
      <c r="F14" s="29" t="s">
        <v>59</v>
      </c>
      <c r="G14" s="6" t="s">
        <v>67</v>
      </c>
      <c r="H14" s="7" t="s">
        <v>68</v>
      </c>
      <c r="I14" s="78"/>
      <c r="J14" s="77" t="s">
        <v>69</v>
      </c>
    </row>
    <row r="15" spans="1:10" ht="11.25" customHeight="1" x14ac:dyDescent="0.2">
      <c r="A15" s="48" t="s">
        <v>60</v>
      </c>
      <c r="B15" s="98">
        <f>B16</f>
        <v>44539931.600000001</v>
      </c>
      <c r="C15" s="98">
        <f t="shared" ref="C15:J15" si="0">C16</f>
        <v>0</v>
      </c>
      <c r="D15" s="98">
        <f t="shared" si="0"/>
        <v>0</v>
      </c>
      <c r="E15" s="98">
        <f t="shared" si="0"/>
        <v>0</v>
      </c>
      <c r="F15" s="98">
        <f t="shared" si="0"/>
        <v>850.49</v>
      </c>
      <c r="G15" s="98">
        <f t="shared" si="0"/>
        <v>44539081.109999999</v>
      </c>
      <c r="H15" s="98">
        <f t="shared" si="0"/>
        <v>36650</v>
      </c>
      <c r="I15" s="98">
        <f t="shared" si="0"/>
        <v>0</v>
      </c>
      <c r="J15" s="98">
        <f t="shared" si="0"/>
        <v>44502431.109999999</v>
      </c>
    </row>
    <row r="16" spans="1:10" ht="11.25" customHeight="1" x14ac:dyDescent="0.2">
      <c r="A16" s="50" t="s">
        <v>61</v>
      </c>
      <c r="B16" s="128">
        <v>44539931.600000001</v>
      </c>
      <c r="C16" s="129">
        <v>0</v>
      </c>
      <c r="D16" s="129">
        <v>0</v>
      </c>
      <c r="E16" s="129">
        <v>0</v>
      </c>
      <c r="F16" s="129">
        <v>850.49</v>
      </c>
      <c r="G16" s="130">
        <f>B16-(C16+D16+E16+F16)</f>
        <v>44539081.109999999</v>
      </c>
      <c r="H16" s="100">
        <v>36650</v>
      </c>
      <c r="I16" s="101">
        <v>0</v>
      </c>
      <c r="J16" s="100">
        <f>G16-H16</f>
        <v>44502431.109999999</v>
      </c>
    </row>
    <row r="17" spans="1:10" ht="11.25" customHeight="1" x14ac:dyDescent="0.2">
      <c r="A17" s="50" t="s">
        <v>70</v>
      </c>
      <c r="B17" s="30"/>
      <c r="C17" s="30"/>
      <c r="D17" s="30"/>
      <c r="E17" s="30"/>
      <c r="F17" s="30"/>
      <c r="G17" s="31"/>
      <c r="H17" s="32"/>
      <c r="I17" s="33"/>
      <c r="J17" s="32"/>
    </row>
    <row r="18" spans="1:10" ht="11.25" customHeight="1" x14ac:dyDescent="0.2">
      <c r="A18" s="34" t="s">
        <v>62</v>
      </c>
      <c r="B18" s="35">
        <v>0</v>
      </c>
      <c r="C18" s="35">
        <v>0</v>
      </c>
      <c r="D18" s="35">
        <v>0</v>
      </c>
      <c r="E18" s="35">
        <v>0</v>
      </c>
      <c r="F18" s="35">
        <v>0</v>
      </c>
      <c r="G18" s="35">
        <v>0</v>
      </c>
      <c r="H18" s="35">
        <v>0</v>
      </c>
      <c r="I18" s="35">
        <v>0</v>
      </c>
      <c r="J18" s="35">
        <v>0</v>
      </c>
    </row>
    <row r="19" spans="1:10" ht="11.25" customHeight="1" x14ac:dyDescent="0.2">
      <c r="A19" s="36" t="s">
        <v>71</v>
      </c>
      <c r="B19" s="37"/>
      <c r="C19" s="38"/>
      <c r="D19" s="38"/>
      <c r="E19" s="38"/>
      <c r="F19" s="38"/>
      <c r="G19" s="39"/>
      <c r="H19" s="40"/>
      <c r="I19" s="41"/>
      <c r="J19" s="40"/>
    </row>
    <row r="20" spans="1:10" ht="11.25" customHeight="1" x14ac:dyDescent="0.2">
      <c r="A20" s="36" t="s">
        <v>72</v>
      </c>
      <c r="B20" s="37"/>
      <c r="C20" s="38"/>
      <c r="D20" s="38"/>
      <c r="E20" s="38"/>
      <c r="F20" s="38"/>
      <c r="G20" s="39"/>
      <c r="H20" s="40"/>
      <c r="I20" s="41"/>
      <c r="J20" s="40"/>
    </row>
    <row r="21" spans="1:10" ht="11.25" customHeight="1" x14ac:dyDescent="0.2">
      <c r="A21" s="36" t="s">
        <v>63</v>
      </c>
      <c r="B21" s="37"/>
      <c r="C21" s="38"/>
      <c r="D21" s="38"/>
      <c r="E21" s="38"/>
      <c r="F21" s="38"/>
      <c r="G21" s="39"/>
      <c r="H21" s="40"/>
      <c r="I21" s="41"/>
      <c r="J21" s="40"/>
    </row>
    <row r="22" spans="1:10" ht="11.25" customHeight="1" x14ac:dyDescent="0.2">
      <c r="A22" s="36" t="s">
        <v>73</v>
      </c>
      <c r="B22" s="37"/>
      <c r="C22" s="38"/>
      <c r="D22" s="38"/>
      <c r="E22" s="38"/>
      <c r="F22" s="38"/>
      <c r="G22" s="39"/>
      <c r="H22" s="40"/>
      <c r="I22" s="41"/>
      <c r="J22" s="40"/>
    </row>
    <row r="23" spans="1:10" ht="11.25" customHeight="1" x14ac:dyDescent="0.2">
      <c r="A23" s="36" t="s">
        <v>74</v>
      </c>
      <c r="B23" s="37"/>
      <c r="C23" s="38"/>
      <c r="D23" s="38"/>
      <c r="E23" s="38"/>
      <c r="F23" s="38"/>
      <c r="G23" s="39"/>
      <c r="H23" s="40"/>
      <c r="I23" s="41"/>
      <c r="J23" s="40"/>
    </row>
    <row r="24" spans="1:10" ht="11.25" customHeight="1" x14ac:dyDescent="0.2">
      <c r="A24" s="42" t="s">
        <v>64</v>
      </c>
      <c r="B24" s="37"/>
      <c r="C24" s="38"/>
      <c r="D24" s="38"/>
      <c r="E24" s="38"/>
      <c r="F24" s="38"/>
      <c r="G24" s="39"/>
      <c r="H24" s="40"/>
      <c r="I24" s="41"/>
      <c r="J24" s="40"/>
    </row>
    <row r="25" spans="1:10" s="2" customFormat="1" ht="11.25" customHeight="1" x14ac:dyDescent="0.15">
      <c r="A25" s="43" t="s">
        <v>65</v>
      </c>
      <c r="B25" s="97">
        <f t="shared" ref="B25:J25" si="1">B15+B18</f>
        <v>44539931.600000001</v>
      </c>
      <c r="C25" s="97">
        <f t="shared" si="1"/>
        <v>0</v>
      </c>
      <c r="D25" s="97">
        <f t="shared" si="1"/>
        <v>0</v>
      </c>
      <c r="E25" s="97">
        <f t="shared" si="1"/>
        <v>0</v>
      </c>
      <c r="F25" s="97">
        <f t="shared" si="1"/>
        <v>850.49</v>
      </c>
      <c r="G25" s="97">
        <f t="shared" si="1"/>
        <v>44539081.109999999</v>
      </c>
      <c r="H25" s="97">
        <f t="shared" si="1"/>
        <v>36650</v>
      </c>
      <c r="I25" s="97">
        <f t="shared" si="1"/>
        <v>0</v>
      </c>
      <c r="J25" s="97">
        <f t="shared" si="1"/>
        <v>44502431.109999999</v>
      </c>
    </row>
    <row r="26" spans="1:10" ht="11.25" customHeight="1" x14ac:dyDescent="0.2">
      <c r="A26" s="124" t="s">
        <v>129</v>
      </c>
      <c r="D26" s="65"/>
      <c r="E26" s="65"/>
      <c r="F26" s="65"/>
      <c r="G26" s="65"/>
    </row>
    <row r="27" spans="1:10" ht="6" customHeight="1" x14ac:dyDescent="0.2">
      <c r="A27" s="109"/>
      <c r="B27" s="83"/>
      <c r="C27" s="83"/>
      <c r="D27" s="65"/>
      <c r="E27" s="65"/>
      <c r="F27" s="65"/>
      <c r="G27" s="65"/>
    </row>
    <row r="28" spans="1:10" ht="11.25" customHeight="1" x14ac:dyDescent="0.2">
      <c r="A28" s="188" t="s">
        <v>108</v>
      </c>
      <c r="B28" s="188"/>
      <c r="C28" s="188"/>
      <c r="D28" s="65"/>
      <c r="E28" s="65"/>
      <c r="F28" s="65"/>
      <c r="G28" s="65"/>
    </row>
    <row r="29" spans="1:10" ht="24.75" customHeight="1" x14ac:dyDescent="0.2">
      <c r="A29" s="216" t="s">
        <v>100</v>
      </c>
      <c r="B29" s="216"/>
      <c r="C29" s="216"/>
      <c r="D29" s="216"/>
      <c r="E29" s="216"/>
      <c r="F29" s="216"/>
      <c r="G29" s="216"/>
      <c r="H29" s="216"/>
      <c r="I29" s="216"/>
      <c r="J29" s="216"/>
    </row>
    <row r="30" spans="1:10" ht="11.25" customHeight="1" x14ac:dyDescent="0.2">
      <c r="A30" s="44"/>
      <c r="B30" s="45"/>
      <c r="C30" s="44"/>
      <c r="D30" s="44"/>
      <c r="E30" s="44"/>
      <c r="F30" s="44"/>
    </row>
    <row r="31" spans="1:10" ht="11.25" customHeight="1" x14ac:dyDescent="0.2">
      <c r="A31" s="79" t="s">
        <v>95</v>
      </c>
      <c r="B31" s="185" t="s">
        <v>96</v>
      </c>
      <c r="C31" s="185"/>
      <c r="D31" s="185"/>
      <c r="E31" s="185"/>
      <c r="F31" s="185"/>
      <c r="G31" s="185" t="s">
        <v>91</v>
      </c>
      <c r="H31" s="185"/>
      <c r="I31" s="185"/>
      <c r="J31" s="185"/>
    </row>
    <row r="32" spans="1:10" ht="11.25" customHeight="1" x14ac:dyDescent="0.2">
      <c r="A32" s="80" t="s">
        <v>90</v>
      </c>
      <c r="B32" s="183" t="s">
        <v>97</v>
      </c>
      <c r="C32" s="183"/>
      <c r="D32" s="183"/>
      <c r="E32" s="183"/>
      <c r="F32" s="183"/>
      <c r="G32" s="183" t="s">
        <v>92</v>
      </c>
      <c r="H32" s="183"/>
      <c r="I32" s="183"/>
      <c r="J32" s="183"/>
    </row>
    <row r="33" spans="1:10" ht="11.25" customHeight="1" x14ac:dyDescent="0.2">
      <c r="A33" s="80" t="s">
        <v>94</v>
      </c>
      <c r="B33" s="183" t="s">
        <v>98</v>
      </c>
      <c r="C33" s="183"/>
      <c r="D33" s="183"/>
      <c r="E33" s="183"/>
      <c r="F33" s="183"/>
      <c r="G33" s="183" t="s">
        <v>93</v>
      </c>
      <c r="H33" s="183"/>
      <c r="I33" s="183"/>
      <c r="J33" s="183"/>
    </row>
    <row r="34" spans="1:10" ht="11.25" customHeight="1" x14ac:dyDescent="0.2">
      <c r="A34" s="46"/>
    </row>
    <row r="35" spans="1:10" ht="11.25" customHeight="1" x14ac:dyDescent="0.2">
      <c r="A35" s="46"/>
      <c r="J35" s="120"/>
    </row>
  </sheetData>
  <mergeCells count="28">
    <mergeCell ref="A6:J6"/>
    <mergeCell ref="A1:G1"/>
    <mergeCell ref="A2:G2"/>
    <mergeCell ref="A3:J3"/>
    <mergeCell ref="A4:J4"/>
    <mergeCell ref="A5:J5"/>
    <mergeCell ref="A29:J29"/>
    <mergeCell ref="A7:J7"/>
    <mergeCell ref="A8:J8"/>
    <mergeCell ref="A9:G9"/>
    <mergeCell ref="A10:C10"/>
    <mergeCell ref="A11:A14"/>
    <mergeCell ref="B11:B13"/>
    <mergeCell ref="C11:F11"/>
    <mergeCell ref="G11:G13"/>
    <mergeCell ref="H11:H13"/>
    <mergeCell ref="I11:I13"/>
    <mergeCell ref="J11:J13"/>
    <mergeCell ref="C12:D12"/>
    <mergeCell ref="E12:E13"/>
    <mergeCell ref="F12:F13"/>
    <mergeCell ref="A28:C28"/>
    <mergeCell ref="B31:F31"/>
    <mergeCell ref="G31:J31"/>
    <mergeCell ref="B32:F32"/>
    <mergeCell ref="G32:J32"/>
    <mergeCell ref="B33:F33"/>
    <mergeCell ref="G33:J33"/>
  </mergeCells>
  <pageMargins left="0.511811024" right="0.511811024" top="0.78740157499999996" bottom="0.78740157499999996" header="0.31496062000000002" footer="0.31496062000000002"/>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abSelected="1" workbookViewId="0">
      <selection activeCell="E19" sqref="E19"/>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13" t="s">
        <v>88</v>
      </c>
      <c r="B3" s="213"/>
      <c r="C3" s="213"/>
    </row>
    <row r="4" spans="1:3" x14ac:dyDescent="0.2">
      <c r="A4" s="214" t="s">
        <v>106</v>
      </c>
      <c r="B4" s="214"/>
      <c r="C4" s="214"/>
    </row>
    <row r="5" spans="1:3" x14ac:dyDescent="0.2">
      <c r="A5" s="214" t="s">
        <v>0</v>
      </c>
      <c r="B5" s="214"/>
      <c r="C5" s="214"/>
    </row>
    <row r="6" spans="1:3" x14ac:dyDescent="0.2">
      <c r="A6" s="215" t="s">
        <v>75</v>
      </c>
      <c r="B6" s="215"/>
      <c r="C6" s="215"/>
    </row>
    <row r="7" spans="1:3" x14ac:dyDescent="0.2">
      <c r="A7" s="214" t="s">
        <v>2</v>
      </c>
      <c r="B7" s="214"/>
      <c r="C7" s="214"/>
    </row>
    <row r="8" spans="1:3" x14ac:dyDescent="0.2">
      <c r="A8" s="214" t="s">
        <v>131</v>
      </c>
      <c r="B8" s="214"/>
      <c r="C8" s="214"/>
    </row>
    <row r="9" spans="1:3" x14ac:dyDescent="0.2">
      <c r="A9" s="76"/>
      <c r="B9" s="76"/>
      <c r="C9" s="76"/>
    </row>
    <row r="10" spans="1:3" x14ac:dyDescent="0.2">
      <c r="A10" s="3" t="s">
        <v>76</v>
      </c>
      <c r="B10" s="3"/>
      <c r="C10" s="25">
        <v>1</v>
      </c>
    </row>
    <row r="11" spans="1:3" x14ac:dyDescent="0.2">
      <c r="A11" s="69" t="s">
        <v>77</v>
      </c>
      <c r="B11" s="175" t="s">
        <v>85</v>
      </c>
      <c r="C11" s="176"/>
    </row>
    <row r="12" spans="1:3" x14ac:dyDescent="0.2">
      <c r="A12" s="52" t="s">
        <v>86</v>
      </c>
      <c r="B12" s="205">
        <f>'Anexo 6 - Simpl. Outros Poderes'!B12:C12</f>
        <v>11597477035.5</v>
      </c>
      <c r="C12" s="206"/>
    </row>
    <row r="13" spans="1:3" x14ac:dyDescent="0.2">
      <c r="A13" s="3"/>
      <c r="B13" s="3"/>
      <c r="C13" s="25"/>
    </row>
    <row r="14" spans="1:3" x14ac:dyDescent="0.2">
      <c r="A14" s="70" t="s">
        <v>6</v>
      </c>
      <c r="B14" s="68" t="s">
        <v>33</v>
      </c>
      <c r="C14" s="68" t="s">
        <v>87</v>
      </c>
    </row>
    <row r="15" spans="1:3" x14ac:dyDescent="0.2">
      <c r="A15" s="26" t="s">
        <v>78</v>
      </c>
      <c r="B15" s="102">
        <v>0</v>
      </c>
      <c r="C15" s="110">
        <v>0</v>
      </c>
    </row>
    <row r="16" spans="1:3" x14ac:dyDescent="0.2">
      <c r="A16" s="26" t="s">
        <v>79</v>
      </c>
      <c r="B16" s="102">
        <v>0</v>
      </c>
      <c r="C16" s="104">
        <v>0</v>
      </c>
    </row>
    <row r="17" spans="1:3" x14ac:dyDescent="0.2">
      <c r="A17" s="26" t="s">
        <v>80</v>
      </c>
      <c r="B17" s="102">
        <v>0</v>
      </c>
      <c r="C17" s="104">
        <v>0</v>
      </c>
    </row>
    <row r="18" spans="1:3" x14ac:dyDescent="0.2">
      <c r="A18" s="27" t="s">
        <v>81</v>
      </c>
      <c r="B18" s="106">
        <v>0</v>
      </c>
      <c r="C18" s="111">
        <v>0</v>
      </c>
    </row>
    <row r="19" spans="1:3" x14ac:dyDescent="0.2">
      <c r="A19" s="3"/>
      <c r="B19" s="3"/>
      <c r="C19" s="3"/>
    </row>
    <row r="20" spans="1:3" ht="12.75" customHeight="1" x14ac:dyDescent="0.2">
      <c r="A20" s="207" t="s">
        <v>82</v>
      </c>
      <c r="B20" s="209" t="s">
        <v>49</v>
      </c>
      <c r="C20" s="211" t="s">
        <v>51</v>
      </c>
    </row>
    <row r="21" spans="1:3" ht="16.5" customHeight="1" x14ac:dyDescent="0.2">
      <c r="A21" s="208"/>
      <c r="B21" s="210"/>
      <c r="C21" s="212" t="s">
        <v>83</v>
      </c>
    </row>
    <row r="22" spans="1:3" x14ac:dyDescent="0.2">
      <c r="A22" s="53" t="s">
        <v>84</v>
      </c>
      <c r="B22" s="107">
        <f>'anexo 5 FDI'!H16</f>
        <v>36650</v>
      </c>
      <c r="C22" s="108">
        <f>'anexo 5 FDI'!J25</f>
        <v>44502431.109999999</v>
      </c>
    </row>
    <row r="23" spans="1:3" x14ac:dyDescent="0.2">
      <c r="A23" s="125" t="s">
        <v>130</v>
      </c>
      <c r="B23" s="4"/>
      <c r="C23" s="4"/>
    </row>
    <row r="24" spans="1:3" ht="5.25" customHeight="1" x14ac:dyDescent="0.2">
      <c r="A24" s="113"/>
    </row>
    <row r="25" spans="1:3" x14ac:dyDescent="0.2">
      <c r="A25" s="91" t="s">
        <v>108</v>
      </c>
    </row>
    <row r="26" spans="1:3" x14ac:dyDescent="0.2">
      <c r="A26" s="91" t="s">
        <v>107</v>
      </c>
    </row>
    <row r="27" spans="1:3" x14ac:dyDescent="0.2">
      <c r="A27" s="91"/>
    </row>
    <row r="28" spans="1:3" x14ac:dyDescent="0.2">
      <c r="A28" s="91"/>
    </row>
    <row r="29" spans="1:3" x14ac:dyDescent="0.2">
      <c r="A29" s="79" t="s">
        <v>95</v>
      </c>
      <c r="B29" s="185" t="s">
        <v>96</v>
      </c>
      <c r="C29" s="185"/>
    </row>
    <row r="30" spans="1:3" x14ac:dyDescent="0.2">
      <c r="A30" s="80" t="s">
        <v>90</v>
      </c>
      <c r="B30" s="183" t="s">
        <v>97</v>
      </c>
      <c r="C30" s="183"/>
    </row>
    <row r="31" spans="1:3" x14ac:dyDescent="0.2">
      <c r="A31" s="80" t="s">
        <v>94</v>
      </c>
      <c r="B31" s="183" t="s">
        <v>98</v>
      </c>
      <c r="C31" s="183"/>
    </row>
    <row r="33" spans="2:3" x14ac:dyDescent="0.2">
      <c r="B33" s="79" t="s">
        <v>91</v>
      </c>
      <c r="C33" s="81"/>
    </row>
    <row r="34" spans="2:3" x14ac:dyDescent="0.2">
      <c r="B34" s="80" t="s">
        <v>92</v>
      </c>
      <c r="C34" s="82"/>
    </row>
    <row r="35" spans="2:3" x14ac:dyDescent="0.2">
      <c r="B35" s="80" t="s">
        <v>93</v>
      </c>
      <c r="C35" s="82"/>
    </row>
  </sheetData>
  <mergeCells count="14">
    <mergeCell ref="A8:C8"/>
    <mergeCell ref="A3:C3"/>
    <mergeCell ref="A4:C4"/>
    <mergeCell ref="A5:C5"/>
    <mergeCell ref="A6:C6"/>
    <mergeCell ref="A7:C7"/>
    <mergeCell ref="B30:C30"/>
    <mergeCell ref="B31:C31"/>
    <mergeCell ref="B11:C11"/>
    <mergeCell ref="B12:C12"/>
    <mergeCell ref="A20:A21"/>
    <mergeCell ref="B20:B21"/>
    <mergeCell ref="C20:C21"/>
    <mergeCell ref="B29:C29"/>
  </mergeCells>
  <pageMargins left="0.511811024" right="0.511811024" top="0.78740157499999996" bottom="0.78740157499999996" header="0.31496062000000002" footer="0.31496062000000002"/>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4EFFDE-6351-4CAE-9E10-E6B4ACAAE58E}">
  <ds:schemaRefs>
    <ds:schemaRef ds:uri="http://purl.org/dc/terms/"/>
    <ds:schemaRef ds:uri="1ca401c1-359b-43fb-bc8b-6557217cd56d"/>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413AE6-56D1-4181-B264-E21760BCA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E0A833-90A8-45F7-B894-54B7AAA1B5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Anexo 1 - Pessoal E, DF e M</vt:lpstr>
      <vt:lpstr>Anexo 5 - Disp. e RP Out Pod </vt:lpstr>
      <vt:lpstr>Anexo 6 - Simpl. Outros Poderes</vt:lpstr>
      <vt:lpstr>anexo 5 FDI</vt:lpstr>
      <vt:lpstr>Anexo 6 FDI</vt:lpstr>
      <vt:lpstr>'Anexo 5 - Disp. e RP Out Pod '!Area_de_impressao</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MAIZA MENEGUELLI</cp:lastModifiedBy>
  <cp:revision/>
  <cp:lastPrinted>2023-06-30T17:58:08Z</cp:lastPrinted>
  <dcterms:created xsi:type="dcterms:W3CDTF">2001-09-06T15:18:59Z</dcterms:created>
  <dcterms:modified xsi:type="dcterms:W3CDTF">2023-06-30T17:58:20Z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